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projectPrep\CSSEAPrep\"/>
    </mc:Choice>
  </mc:AlternateContent>
  <xr:revisionPtr revIDLastSave="0" documentId="13_ncr:1_{CD34B431-37DA-4093-A88A-06477EB2EBC3}" xr6:coauthVersionLast="36" xr6:coauthVersionMax="36" xr10:uidLastSave="{00000000-0000-0000-0000-000000000000}"/>
  <workbookProtection workbookAlgorithmName="SHA-512" workbookHashValue="t7wcLVIBfo2+l2okJtN8pzK7j3f4DJLtcbuoW6c4pHgwMqyRJBmPi2F3o5VycG1vuMGDr70PkuNFCXQ+hcoBcg==" workbookSaltValue="qo0nQKyqNu4UaKKuAgSlxw==" workbookSpinCount="100000" lockStructure="1"/>
  <bookViews>
    <workbookView xWindow="0" yWindow="0" windowWidth="23040" windowHeight="9195" tabRatio="704" activeTab="21" xr2:uid="{00000000-000D-0000-FFFF-FFFF00000000}"/>
  </bookViews>
  <sheets>
    <sheet name="Home" sheetId="1" r:id="rId1"/>
    <sheet name="H2" sheetId="32" r:id="rId2"/>
    <sheet name="Q1" sheetId="29" r:id="rId3"/>
    <sheet name="R1" sheetId="31" r:id="rId4"/>
    <sheet name="A1" sheetId="3" r:id="rId5"/>
    <sheet name="A2" sheetId="9" r:id="rId6"/>
    <sheet name="A3" sheetId="5" state="hidden" r:id="rId7"/>
    <sheet name="A4" sheetId="13" state="hidden" r:id="rId8"/>
    <sheet name="A5" sheetId="23" state="hidden" r:id="rId9"/>
    <sheet name="B1" sheetId="11" r:id="rId10"/>
    <sheet name="B2" sheetId="25" state="hidden" r:id="rId11"/>
    <sheet name="C1" sheetId="12" r:id="rId12"/>
    <sheet name="C2" sheetId="26" state="hidden" r:id="rId13"/>
    <sheet name="D1" sheetId="14" state="hidden" r:id="rId14"/>
    <sheet name="D2" sheetId="15" state="hidden" r:id="rId15"/>
    <sheet name="E1" sheetId="22" r:id="rId16"/>
    <sheet name="E2" sheetId="16" state="hidden" r:id="rId17"/>
    <sheet name="E3" sheetId="18" state="hidden" r:id="rId18"/>
    <sheet name="E4" sheetId="19" state="hidden" r:id="rId19"/>
    <sheet name="E5" sheetId="20" state="hidden" r:id="rId20"/>
    <sheet name="Wage Grid" sheetId="4" r:id="rId21"/>
    <sheet name="Job Families" sheetId="6" r:id="rId22"/>
    <sheet name="Wage Calculator" sheetId="28" state="hidden" r:id="rId23"/>
    <sheet name="Delegated Wage Grid" sheetId="7" state="hidden" r:id="rId24"/>
    <sheet name="Lists" sheetId="8" state="hidden" r:id="rId25"/>
    <sheet name="WebsiteImport" sheetId="21" state="hidden" r:id="rId26"/>
  </sheets>
  <externalReferences>
    <externalReference r:id="rId27"/>
    <externalReference r:id="rId28"/>
    <externalReference r:id="rId29"/>
    <externalReference r:id="rId30"/>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Lists!$Q$2:$Q$99</definedName>
    <definedName name="ListGender">Lists!$D$2:$D$4</definedName>
    <definedName name="ListGridLevel">'Wage Grid'!$F$14:$F$54</definedName>
    <definedName name="ListLayeredOverParaproGridLevel">'[1]Wage Grid'!$L$14:$L$20</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W18" i="3"/>
  <c r="AA18" i="3" s="1"/>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7" i="3"/>
  <c r="V1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P19" i="4"/>
  <c r="O19" i="4"/>
  <c r="N19" i="4"/>
  <c r="M19" i="4"/>
  <c r="P18" i="4"/>
  <c r="O18" i="4"/>
  <c r="N18" i="4"/>
  <c r="M18" i="4"/>
  <c r="P17" i="4"/>
  <c r="O17" i="4"/>
  <c r="N17" i="4"/>
  <c r="M17" i="4"/>
  <c r="P16" i="4"/>
  <c r="O16" i="4"/>
  <c r="N16" i="4"/>
  <c r="M16" i="4"/>
  <c r="P15" i="4"/>
  <c r="O15" i="4"/>
  <c r="N15" i="4"/>
  <c r="M15" i="4"/>
  <c r="P14" i="4"/>
  <c r="O14" i="4"/>
  <c r="N14" i="4"/>
  <c r="M14" i="4"/>
  <c r="X18" i="3" l="1"/>
  <c r="AC24" i="3"/>
  <c r="AC75" i="3"/>
  <c r="AC38" i="3"/>
  <c r="AC71" i="3"/>
  <c r="AC121" i="3"/>
  <c r="AC61" i="3"/>
  <c r="W17" i="3"/>
  <c r="AC133" i="3"/>
  <c r="AC146" i="3" l="1"/>
  <c r="AC67" i="3"/>
  <c r="AC143" i="3"/>
  <c r="AC124" i="3"/>
  <c r="AC41" i="3"/>
  <c r="AC139" i="3"/>
  <c r="AC27" i="3"/>
  <c r="AC140" i="3"/>
  <c r="AC40" i="3"/>
  <c r="AC59" i="3"/>
  <c r="AC164" i="3"/>
  <c r="AC99" i="3"/>
  <c r="AC189" i="3"/>
  <c r="AC60" i="3"/>
  <c r="AC145" i="3"/>
  <c r="AC188" i="3"/>
  <c r="AC80" i="3"/>
  <c r="AC169" i="3"/>
  <c r="AC36" i="3"/>
  <c r="AC92" i="3"/>
  <c r="AC102" i="3"/>
  <c r="AC159" i="3"/>
  <c r="AC119" i="3"/>
  <c r="AC23" i="3"/>
  <c r="AC18" i="3"/>
  <c r="AC25" i="3"/>
  <c r="AC152" i="3"/>
  <c r="AC117" i="3"/>
  <c r="AC160" i="3"/>
  <c r="AC103" i="3"/>
  <c r="AC48" i="3"/>
  <c r="AC46" i="3"/>
  <c r="AC22" i="3"/>
  <c r="AC180" i="3"/>
  <c r="AC155" i="3"/>
  <c r="AC158" i="3"/>
  <c r="AC118" i="3"/>
  <c r="AC58" i="3"/>
  <c r="AC49" i="3"/>
  <c r="AC31" i="3"/>
  <c r="AC96" i="3"/>
  <c r="AC127" i="3"/>
  <c r="AC55" i="3"/>
  <c r="AC179" i="3"/>
  <c r="AC161" i="3"/>
  <c r="AC21" i="3"/>
  <c r="AC178" i="3"/>
  <c r="AC62" i="3"/>
  <c r="AC82" i="3"/>
  <c r="AC47" i="3"/>
  <c r="AC86" i="3"/>
  <c r="AC52" i="3"/>
  <c r="AC45" i="3"/>
  <c r="AC181" i="3"/>
  <c r="AC30" i="3"/>
  <c r="AC131" i="3"/>
  <c r="AC64" i="3"/>
  <c r="AC66" i="3"/>
  <c r="AC113" i="3"/>
  <c r="AC105" i="3"/>
  <c r="AC193" i="3"/>
  <c r="AC194" i="3"/>
  <c r="AC153" i="3"/>
  <c r="AC110" i="3"/>
  <c r="AC195" i="3"/>
  <c r="AA17" i="3"/>
  <c r="Z17" i="3"/>
  <c r="Y17" i="3"/>
  <c r="X17" i="3"/>
  <c r="AC17" i="3" s="1"/>
  <c r="AC142" i="3"/>
  <c r="AC144" i="3"/>
  <c r="AC134" i="3"/>
  <c r="AC111" i="3"/>
  <c r="AC91" i="3"/>
  <c r="AC126" i="3"/>
  <c r="AC107" i="3"/>
  <c r="AC65" i="3"/>
  <c r="AC170" i="3"/>
  <c r="AC72" i="3"/>
  <c r="AC138" i="3"/>
  <c r="AC19" i="3"/>
  <c r="AC116" i="3"/>
  <c r="AC191" i="3"/>
  <c r="AC85" i="3"/>
  <c r="AC168" i="3"/>
  <c r="AC97" i="3"/>
  <c r="AC120" i="3"/>
  <c r="AC29" i="3"/>
  <c r="AC88" i="3"/>
  <c r="AC90" i="3"/>
  <c r="AC106" i="3"/>
  <c r="AC81" i="3"/>
  <c r="AC187" i="3"/>
  <c r="AC43" i="3"/>
  <c r="AC98" i="3"/>
  <c r="AC157" i="3"/>
  <c r="AC78" i="3"/>
  <c r="AC128" i="3"/>
  <c r="AC73" i="3"/>
  <c r="AC26" i="3"/>
  <c r="AC115" i="3"/>
  <c r="AC162" i="3"/>
  <c r="AC148" i="3"/>
  <c r="AC101" i="3"/>
  <c r="AC68" i="3"/>
  <c r="AC171" i="3"/>
  <c r="AC83" i="3"/>
  <c r="AC100" i="3"/>
  <c r="AC84" i="3"/>
  <c r="AC77" i="3"/>
  <c r="AC87" i="3"/>
  <c r="AC182" i="3" l="1"/>
  <c r="AC173" i="3"/>
  <c r="AC63" i="3"/>
  <c r="AC183" i="3"/>
  <c r="AC39" i="3"/>
  <c r="AC108" i="3"/>
  <c r="AC44" i="3"/>
  <c r="AC136" i="3"/>
  <c r="AC163" i="3"/>
  <c r="AC79" i="3"/>
  <c r="AC28" i="3"/>
  <c r="AC196" i="3"/>
  <c r="AC42" i="3"/>
  <c r="AC53" i="3"/>
  <c r="AC37" i="3"/>
  <c r="AC76" i="3"/>
  <c r="AC132" i="3"/>
  <c r="AC137" i="3"/>
  <c r="AC70" i="3"/>
  <c r="AC147" i="3"/>
  <c r="AC166" i="3"/>
  <c r="AC20" i="3"/>
  <c r="AC177" i="3"/>
  <c r="AC184" i="3"/>
  <c r="AC176" i="3"/>
  <c r="AC156" i="3"/>
  <c r="AC167" i="3"/>
  <c r="AC35" i="3"/>
  <c r="AC112" i="3"/>
  <c r="AC32" i="3"/>
  <c r="AC150" i="3"/>
  <c r="AC33" i="3"/>
  <c r="AC149" i="3"/>
  <c r="AC129" i="3"/>
  <c r="AC190" i="3"/>
  <c r="AC192" i="3"/>
  <c r="AC165" i="3"/>
  <c r="AC122" i="3"/>
  <c r="AC34" i="3"/>
  <c r="AC175" i="3"/>
  <c r="AC95" i="3"/>
  <c r="AC50" i="3"/>
  <c r="AC74" i="3"/>
  <c r="AC69" i="3"/>
  <c r="AC104" i="3"/>
  <c r="AC130" i="3"/>
  <c r="AC135" i="3"/>
  <c r="AC154" i="3"/>
  <c r="AC54" i="3"/>
  <c r="AC123" i="3"/>
  <c r="AC57" i="3"/>
  <c r="AC114" i="3"/>
  <c r="AC172" i="3"/>
  <c r="AC185" i="3"/>
  <c r="AC89" i="3"/>
  <c r="AC174" i="3"/>
  <c r="AC51" i="3"/>
  <c r="AC93" i="3"/>
  <c r="AC56" i="3"/>
  <c r="AC141" i="3"/>
  <c r="AC94" i="3"/>
  <c r="AC186" i="3"/>
  <c r="AC151" i="3"/>
  <c r="AC125" i="3"/>
  <c r="AC109" i="3"/>
  <c r="I46" i="1" l="1"/>
  <c r="H46" i="1"/>
  <c r="C46" i="1"/>
  <c r="B46" i="1"/>
  <c r="E46" i="29" l="1"/>
  <c r="H50" i="7" l="1"/>
  <c r="G50" i="7"/>
  <c r="F50" i="7"/>
  <c r="E50" i="7"/>
  <c r="D50" i="7"/>
  <c r="H49" i="7"/>
  <c r="G49" i="7"/>
  <c r="F49" i="7"/>
  <c r="E49" i="7"/>
  <c r="D49" i="7"/>
  <c r="H48" i="7"/>
  <c r="G48" i="7"/>
  <c r="F48" i="7"/>
  <c r="E48" i="7"/>
  <c r="D48"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J23" i="1" l="1"/>
  <c r="F77" i="32" l="1"/>
  <c r="E77" i="32"/>
  <c r="F55" i="1"/>
  <c r="E55" i="1"/>
  <c r="F68" i="1"/>
  <c r="E68" i="1"/>
  <c r="D67" i="1" l="1"/>
  <c r="R13" i="15"/>
  <c r="P13" i="15"/>
  <c r="K16" i="12"/>
  <c r="J16" i="12"/>
  <c r="I16" i="11"/>
  <c r="H16" i="11"/>
  <c r="J77" i="32"/>
  <c r="D77" i="32"/>
  <c r="C67" i="1"/>
  <c r="B67" i="1"/>
  <c r="J24" i="1"/>
  <c r="B38" i="14" l="1"/>
  <c r="J55" i="1" l="1"/>
  <c r="D55" i="1"/>
  <c r="G12" i="15" l="1"/>
  <c r="I62" i="22" l="1"/>
  <c r="E81" i="32" l="1"/>
  <c r="F81" i="32"/>
  <c r="E82" i="32"/>
  <c r="F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F20" i="15" l="1"/>
  <c r="C20" i="15"/>
  <c r="F19" i="15"/>
  <c r="M19" i="14"/>
  <c r="M20" i="14"/>
  <c r="M21" i="14"/>
  <c r="M18" i="14"/>
  <c r="J19" i="14"/>
  <c r="J20" i="14"/>
  <c r="J21" i="14"/>
  <c r="O19" i="14"/>
  <c r="L19" i="14"/>
  <c r="E20" i="15"/>
  <c r="H20" i="15"/>
  <c r="H19" i="15"/>
  <c r="E19" i="15"/>
  <c r="O20" i="14"/>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H25" i="13" s="1"/>
  <c r="AC25" i="13"/>
  <c r="AD25" i="13"/>
  <c r="AE25" i="13"/>
  <c r="AA26" i="13"/>
  <c r="AB26" i="13"/>
  <c r="AC26" i="13"/>
  <c r="AD26" i="13"/>
  <c r="AE26" i="13"/>
  <c r="AA27" i="13"/>
  <c r="AB27" i="13"/>
  <c r="AC27" i="13"/>
  <c r="AD27" i="13"/>
  <c r="AE27" i="13"/>
  <c r="AA28" i="13"/>
  <c r="AB28" i="13"/>
  <c r="AC28" i="13"/>
  <c r="AD28" i="13"/>
  <c r="AE28" i="13"/>
  <c r="AA29" i="13"/>
  <c r="AB29" i="13"/>
  <c r="AH29" i="13" s="1"/>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H34" i="13" s="1"/>
  <c r="AE34" i="13"/>
  <c r="AA35" i="13"/>
  <c r="AB35" i="13"/>
  <c r="AC35" i="13"/>
  <c r="AD35" i="13"/>
  <c r="AE35" i="13"/>
  <c r="AA36" i="13"/>
  <c r="AB36" i="13"/>
  <c r="AC36" i="13"/>
  <c r="AD36" i="13"/>
  <c r="AE36" i="13"/>
  <c r="AA37" i="13"/>
  <c r="AB37" i="13"/>
  <c r="AH37" i="13" s="1"/>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H66" i="13" s="1"/>
  <c r="AE66" i="13"/>
  <c r="AA67" i="13"/>
  <c r="AB67" i="13"/>
  <c r="AC67" i="13"/>
  <c r="AD67" i="13"/>
  <c r="AE67" i="13"/>
  <c r="AA68" i="13"/>
  <c r="AB68" i="13"/>
  <c r="AC68" i="13"/>
  <c r="AD68" i="13"/>
  <c r="AE68" i="13"/>
  <c r="AA69" i="13"/>
  <c r="AB69" i="13"/>
  <c r="AC69" i="13"/>
  <c r="AD69" i="13"/>
  <c r="AE69" i="13"/>
  <c r="AA70" i="13"/>
  <c r="AB70" i="13"/>
  <c r="AC70" i="13"/>
  <c r="AD70" i="13"/>
  <c r="AE70" i="13"/>
  <c r="AA71" i="13"/>
  <c r="AB71" i="13"/>
  <c r="AC71" i="13"/>
  <c r="AD71" i="13"/>
  <c r="AE71" i="13"/>
  <c r="AA72" i="13"/>
  <c r="AB72" i="13"/>
  <c r="AC72" i="13"/>
  <c r="AD72" i="13"/>
  <c r="AE72" i="13"/>
  <c r="AA73" i="13"/>
  <c r="AB73" i="13"/>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H82" i="13" s="1"/>
  <c r="AE82" i="13"/>
  <c r="AA83" i="13"/>
  <c r="AB83" i="13"/>
  <c r="AC83" i="13"/>
  <c r="AD83" i="13"/>
  <c r="AE83" i="13"/>
  <c r="AA84" i="13"/>
  <c r="AB84" i="13"/>
  <c r="AH84" i="13" s="1"/>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H89" i="13" s="1"/>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H96" i="13" s="1"/>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H19" i="13" s="1"/>
  <c r="AF20" i="13"/>
  <c r="AF21" i="13"/>
  <c r="AF22" i="13"/>
  <c r="AF23" i="13"/>
  <c r="AF24" i="13"/>
  <c r="AF25" i="13"/>
  <c r="AF26" i="13"/>
  <c r="AF27" i="13"/>
  <c r="AF28" i="13"/>
  <c r="AF29" i="13"/>
  <c r="AF30" i="13"/>
  <c r="AF31" i="13"/>
  <c r="AF32" i="13"/>
  <c r="AF33" i="13"/>
  <c r="AF34" i="13"/>
  <c r="AF35" i="13"/>
  <c r="AF36" i="13"/>
  <c r="AF37" i="13"/>
  <c r="AF38" i="13"/>
  <c r="AF39" i="13"/>
  <c r="AH39" i="13" s="1"/>
  <c r="AF40" i="13"/>
  <c r="AF41" i="13"/>
  <c r="AF42" i="13"/>
  <c r="AF43" i="13"/>
  <c r="AF44" i="13"/>
  <c r="AF45" i="13"/>
  <c r="AF46" i="13"/>
  <c r="AF47" i="13"/>
  <c r="AF48" i="13"/>
  <c r="AF49" i="13"/>
  <c r="AF50" i="13"/>
  <c r="AF51" i="13"/>
  <c r="AF52" i="13"/>
  <c r="AF53" i="13"/>
  <c r="AF54" i="13"/>
  <c r="AH54" i="13" s="1"/>
  <c r="AF55" i="13"/>
  <c r="AH55" i="13" s="1"/>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F83" i="13"/>
  <c r="AF84" i="13"/>
  <c r="AF85" i="13"/>
  <c r="AF86" i="13"/>
  <c r="AF87" i="13"/>
  <c r="AF88" i="13"/>
  <c r="AF89" i="13"/>
  <c r="AF90" i="13"/>
  <c r="AF91" i="13"/>
  <c r="AF92" i="13"/>
  <c r="AF93" i="13"/>
  <c r="AF94" i="13"/>
  <c r="AF95" i="13"/>
  <c r="AF96" i="13"/>
  <c r="AF97" i="13"/>
  <c r="AF98" i="13"/>
  <c r="AF99" i="13"/>
  <c r="AF100" i="13"/>
  <c r="AF101" i="13"/>
  <c r="AF102" i="13"/>
  <c r="AF103" i="13"/>
  <c r="AF104" i="13"/>
  <c r="AF105" i="13"/>
  <c r="AF106" i="13"/>
  <c r="AF107" i="13"/>
  <c r="AF108" i="13"/>
  <c r="AF109" i="13"/>
  <c r="AF110" i="13"/>
  <c r="AF111" i="13"/>
  <c r="AF112" i="13"/>
  <c r="AF113" i="13"/>
  <c r="AF114" i="13"/>
  <c r="AF115" i="13"/>
  <c r="AH115" i="13" s="1"/>
  <c r="AF116" i="13"/>
  <c r="AF117"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AF140" i="13"/>
  <c r="AF141" i="13"/>
  <c r="AF142" i="13"/>
  <c r="AF143" i="13"/>
  <c r="AF144" i="13"/>
  <c r="AF145" i="13"/>
  <c r="AF146" i="13"/>
  <c r="AF147" i="13"/>
  <c r="AF148" i="13"/>
  <c r="AF149" i="13"/>
  <c r="AF150" i="13"/>
  <c r="AF151" i="13"/>
  <c r="AF152" i="13"/>
  <c r="AF153" i="13"/>
  <c r="AF154" i="13"/>
  <c r="AF155" i="13"/>
  <c r="AF156" i="13"/>
  <c r="AF157" i="13"/>
  <c r="AF158" i="13"/>
  <c r="AF159" i="13"/>
  <c r="AF160" i="13"/>
  <c r="AF161" i="13"/>
  <c r="AF162" i="13"/>
  <c r="AF163" i="13"/>
  <c r="AF164" i="13"/>
  <c r="AF165" i="13"/>
  <c r="AF166" i="13"/>
  <c r="AF167" i="13"/>
  <c r="AF168" i="13"/>
  <c r="AF169" i="13"/>
  <c r="AF170" i="13"/>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H146"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D19" i="15"/>
  <c r="N18" i="14"/>
  <c r="K18" i="14"/>
  <c r="F45" i="3"/>
  <c r="AH176" i="13" l="1"/>
  <c r="AH128" i="13"/>
  <c r="AH64" i="13"/>
  <c r="AH44" i="13"/>
  <c r="AH36" i="13"/>
  <c r="AH20" i="13"/>
  <c r="AH132" i="13"/>
  <c r="AH147" i="13"/>
  <c r="AH118" i="13"/>
  <c r="AH178" i="13"/>
  <c r="AH170" i="13"/>
  <c r="AH114" i="13"/>
  <c r="AH106" i="13"/>
  <c r="AH98" i="13"/>
  <c r="AH38" i="13"/>
  <c r="AH18" i="13"/>
  <c r="AH68" i="13"/>
  <c r="AH116" i="13"/>
  <c r="AH50" i="13"/>
  <c r="AH153" i="13"/>
  <c r="AH32" i="13"/>
  <c r="AH51" i="13"/>
  <c r="AH93" i="13"/>
  <c r="AH71" i="13"/>
  <c r="AH69" i="13"/>
  <c r="AH195" i="13"/>
  <c r="AH28" i="13"/>
  <c r="AH157" i="13"/>
  <c r="AH76" i="13"/>
  <c r="AH23" i="13"/>
  <c r="AH42" i="13"/>
  <c r="AH57" i="13"/>
  <c r="AH186" i="13"/>
  <c r="AH162" i="13"/>
  <c r="AH121" i="13"/>
  <c r="AH140" i="13"/>
  <c r="AH60" i="13"/>
  <c r="P14" i="15"/>
  <c r="P15" i="15" s="1"/>
  <c r="R14" i="15"/>
  <c r="R15" i="15" s="1"/>
  <c r="AH185" i="13"/>
  <c r="AH180" i="13"/>
  <c r="AH166" i="13"/>
  <c r="AH156" i="13"/>
  <c r="AH154" i="13"/>
  <c r="AH137" i="13"/>
  <c r="AH130" i="13"/>
  <c r="AH108" i="13"/>
  <c r="AH58" i="13"/>
  <c r="AH41" i="13"/>
  <c r="AH163" i="13"/>
  <c r="AH149" i="13"/>
  <c r="AH144" i="13"/>
  <c r="AH125" i="13"/>
  <c r="AH101" i="13"/>
  <c r="AH77" i="13"/>
  <c r="AH67" i="13"/>
  <c r="AH53" i="13"/>
  <c r="AH48" i="13"/>
  <c r="F167" i="3"/>
  <c r="AH196" i="13"/>
  <c r="AH148" i="13"/>
  <c r="AH134" i="13"/>
  <c r="AH124" i="13"/>
  <c r="AH122" i="13"/>
  <c r="AH105" i="13"/>
  <c r="AH100" i="13"/>
  <c r="AH86" i="13"/>
  <c r="AH74" i="13"/>
  <c r="AH52" i="13"/>
  <c r="AH26" i="13"/>
  <c r="F189" i="3"/>
  <c r="AH189" i="13"/>
  <c r="AH179" i="13"/>
  <c r="AH165" i="13"/>
  <c r="AH160" i="13"/>
  <c r="AH141" i="13"/>
  <c r="AH131" i="13"/>
  <c r="AH117" i="13"/>
  <c r="AH112" i="13"/>
  <c r="AH83" i="13"/>
  <c r="AH45" i="13"/>
  <c r="AH35" i="13"/>
  <c r="AH21" i="13"/>
  <c r="AH184" i="13"/>
  <c r="AH188" i="13"/>
  <c r="AH164" i="13"/>
  <c r="AH150" i="13"/>
  <c r="AH138" i="13"/>
  <c r="AH102" i="13"/>
  <c r="AH92" i="13"/>
  <c r="AH90" i="13"/>
  <c r="AH73" i="13"/>
  <c r="AH181" i="13"/>
  <c r="AH169" i="13"/>
  <c r="AH133" i="13"/>
  <c r="AH109" i="13"/>
  <c r="AH99" i="13"/>
  <c r="AH85" i="13"/>
  <c r="AH80" i="13"/>
  <c r="AH70" i="13"/>
  <c r="AH61" i="13"/>
  <c r="AH22" i="13"/>
  <c r="AH175" i="13"/>
  <c r="AH159" i="13"/>
  <c r="AH143" i="13"/>
  <c r="AH127" i="13"/>
  <c r="AH111" i="13"/>
  <c r="AH95" i="13"/>
  <c r="AH79" i="13"/>
  <c r="AH63" i="13"/>
  <c r="AH47" i="13"/>
  <c r="AH31" i="13"/>
  <c r="F49" i="3"/>
  <c r="F33" i="3"/>
  <c r="AH173" i="13"/>
  <c r="AH192" i="13"/>
  <c r="AH182" i="13"/>
  <c r="AH183" i="13"/>
  <c r="AH167" i="13"/>
  <c r="AH151" i="13"/>
  <c r="AH135" i="13"/>
  <c r="AH119" i="13"/>
  <c r="AH103" i="13"/>
  <c r="AH87" i="13"/>
  <c r="AH172" i="13"/>
  <c r="AH194" i="13"/>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F88" i="3"/>
  <c r="F19" i="3"/>
  <c r="F95" i="3"/>
  <c r="F184" i="3"/>
  <c r="F173" i="3"/>
  <c r="F157" i="3"/>
  <c r="F141" i="3"/>
  <c r="F125" i="3"/>
  <c r="F104" i="3"/>
  <c r="F77" i="3"/>
  <c r="F177" i="3"/>
  <c r="F161" i="3"/>
  <c r="F76" i="3"/>
  <c r="F39" i="3"/>
  <c r="AH17" i="13"/>
  <c r="AH193" i="13"/>
  <c r="AH177" i="13"/>
  <c r="AH161" i="13"/>
  <c r="AH145" i="13"/>
  <c r="AH129" i="13"/>
  <c r="AH113" i="13"/>
  <c r="AH97" i="13"/>
  <c r="AH81" i="13"/>
  <c r="AH65" i="13"/>
  <c r="AH49" i="13"/>
  <c r="AH33" i="13"/>
  <c r="AH191" i="13"/>
  <c r="F180" i="3"/>
  <c r="F195" i="3"/>
  <c r="F101" i="3"/>
  <c r="F64" i="3"/>
  <c r="F42" i="3"/>
  <c r="F147" i="3"/>
  <c r="F135" i="3"/>
  <c r="F93" i="3"/>
  <c r="F51" i="3"/>
  <c r="F40" i="3"/>
  <c r="F103" i="3"/>
  <c r="F61" i="3"/>
  <c r="F87" i="3"/>
  <c r="F66" i="3"/>
  <c r="F183" i="3"/>
  <c r="F142" i="3"/>
  <c r="F131" i="3"/>
  <c r="F23" i="3"/>
  <c r="F152" i="3"/>
  <c r="F69" i="3"/>
  <c r="F38" i="3"/>
  <c r="F120" i="3"/>
  <c r="F53" i="3"/>
  <c r="F130" i="3"/>
  <c r="F99" i="3"/>
  <c r="F181" i="3"/>
  <c r="F114" i="3"/>
  <c r="F109" i="3"/>
  <c r="F78" i="3"/>
  <c r="F47" i="3"/>
  <c r="F165" i="3"/>
  <c r="F50" i="3"/>
  <c r="F169" i="3"/>
  <c r="F159" i="3"/>
  <c r="F132" i="3"/>
  <c r="F117" i="3"/>
  <c r="F24" i="3"/>
  <c r="F29" i="3"/>
  <c r="F194" i="3"/>
  <c r="F166" i="3"/>
  <c r="F156" i="3"/>
  <c r="F118" i="3"/>
  <c r="F108" i="3"/>
  <c r="F94" i="3"/>
  <c r="F89" i="3"/>
  <c r="F84" i="3"/>
  <c r="F70" i="3"/>
  <c r="F60" i="3"/>
  <c r="F46" i="3"/>
  <c r="F41" i="3"/>
  <c r="F36" i="3"/>
  <c r="F170" i="3"/>
  <c r="F146" i="3"/>
  <c r="F79" i="3"/>
  <c r="F74" i="3"/>
  <c r="F31" i="3"/>
  <c r="F26" i="3"/>
  <c r="F175" i="3"/>
  <c r="F155" i="3"/>
  <c r="F126" i="3"/>
  <c r="F121" i="3"/>
  <c r="F107" i="3"/>
  <c r="F59" i="3"/>
  <c r="F21" i="3"/>
  <c r="F164" i="3"/>
  <c r="F140" i="3"/>
  <c r="F192" i="3"/>
  <c r="F102" i="3"/>
  <c r="F92" i="3"/>
  <c r="F54" i="3"/>
  <c r="F44" i="3"/>
  <c r="F20" i="3"/>
  <c r="F187" i="3"/>
  <c r="F178" i="3"/>
  <c r="F149" i="3"/>
  <c r="F144" i="3"/>
  <c r="F82" i="3"/>
  <c r="F34" i="3"/>
  <c r="F48" i="3"/>
  <c r="F182" i="3"/>
  <c r="F110" i="3"/>
  <c r="F105" i="3"/>
  <c r="F91" i="3"/>
  <c r="F62" i="3"/>
  <c r="F57" i="3"/>
  <c r="F191" i="3"/>
  <c r="F153" i="3"/>
  <c r="F86" i="3"/>
  <c r="F158" i="3"/>
  <c r="F186" i="3"/>
  <c r="F143" i="3"/>
  <c r="F138" i="3"/>
  <c r="F134" i="3"/>
  <c r="F185" i="3"/>
  <c r="F176" i="3"/>
  <c r="F123" i="3"/>
  <c r="F85" i="3"/>
  <c r="F80" i="3"/>
  <c r="F37" i="3"/>
  <c r="F32" i="3"/>
  <c r="F18" i="3" l="1"/>
  <c r="F17" i="3"/>
  <c r="F115" i="3"/>
  <c r="F72" i="3"/>
  <c r="F97" i="3"/>
  <c r="F30" i="3"/>
  <c r="F154" i="3"/>
  <c r="F163" i="3"/>
  <c r="F35" i="3"/>
  <c r="F113" i="3"/>
  <c r="F106" i="3"/>
  <c r="F25" i="3"/>
  <c r="F43" i="3"/>
  <c r="F168" i="3"/>
  <c r="F174" i="3"/>
  <c r="F179" i="3"/>
  <c r="F129"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B18" i="14"/>
  <c r="D68" i="1"/>
  <c r="J68" i="1"/>
  <c r="C23" i="1"/>
  <c r="C24" i="1"/>
  <c r="B24" i="1"/>
  <c r="B23" i="1"/>
  <c r="F80" i="32" l="1"/>
  <c r="F67" i="1"/>
  <c r="E80" i="32"/>
  <c r="E67" i="1"/>
  <c r="E18" i="32"/>
  <c r="F18" i="32"/>
  <c r="F19" i="32"/>
  <c r="C19" i="15"/>
  <c r="G13" i="15" s="1"/>
  <c r="G14" i="15" s="1"/>
  <c r="I82" i="22"/>
  <c r="E62" i="1" l="1"/>
  <c r="F62" i="1"/>
  <c r="E63" i="1"/>
  <c r="F63" i="1"/>
  <c r="E64" i="1"/>
  <c r="F64" i="1"/>
  <c r="E66" i="1"/>
  <c r="F66" i="1"/>
  <c r="A17" i="9" l="1"/>
  <c r="B17" i="9"/>
  <c r="C17" i="9"/>
  <c r="D17" i="9"/>
  <c r="E17" i="9"/>
  <c r="T16" i="12" l="1"/>
  <c r="R16" i="11"/>
  <c r="W16" i="13" l="1"/>
  <c r="Q16" i="9"/>
  <c r="J62" i="1"/>
  <c r="J63" i="1"/>
  <c r="J64" i="1"/>
  <c r="J66" i="1"/>
  <c r="D62" i="1"/>
  <c r="D63" i="1"/>
  <c r="D64" i="1"/>
  <c r="D66" i="1"/>
  <c r="E62" i="22" l="1"/>
  <c r="F62" i="22"/>
  <c r="G62" i="22"/>
  <c r="H62" i="22"/>
  <c r="J62" i="22"/>
  <c r="D62" i="22"/>
  <c r="D49" i="1" l="1"/>
  <c r="O9" i="12"/>
  <c r="M9" i="11" l="1"/>
  <c r="B13" i="14"/>
  <c r="Q10" i="13"/>
  <c r="M10" i="3"/>
  <c r="O10" i="12"/>
  <c r="M10" i="11"/>
  <c r="B12" i="14"/>
  <c r="M9" i="3"/>
  <c r="Q9" i="1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Q16" i="11"/>
  <c r="P16" i="9"/>
  <c r="D24" i="1" l="1"/>
  <c r="D23" i="1"/>
  <c r="E73" i="1"/>
  <c r="F73" i="1"/>
  <c r="F35" i="1"/>
  <c r="F31" i="1"/>
  <c r="E30" i="1"/>
  <c r="F30" i="1"/>
  <c r="E31" i="1"/>
  <c r="G77" i="32" l="1"/>
  <c r="G55" i="1"/>
  <c r="G68"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Y41" i="18"/>
  <c r="X41" i="18"/>
  <c r="W41" i="18"/>
  <c r="Z40" i="18"/>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64" i="18" l="1"/>
  <c r="AE80" i="18"/>
  <c r="AE65" i="18"/>
  <c r="AE24" i="18"/>
  <c r="AE40" i="18"/>
  <c r="AE56" i="18"/>
  <c r="AE72" i="18"/>
  <c r="AE41" i="18"/>
  <c r="AE57" i="18"/>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B18" i="16" s="1"/>
  <c r="C19" i="16"/>
  <c r="AB19" i="16" s="1"/>
  <c r="C20" i="16"/>
  <c r="AB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D27" i="14"/>
  <c r="E27" i="14"/>
  <c r="F27" i="14"/>
  <c r="G27" i="14"/>
  <c r="C18" i="14"/>
  <c r="D18" i="14"/>
  <c r="E18" i="14"/>
  <c r="F18" i="14"/>
  <c r="G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D283EE07-0B26-4BBB-8A16-11CC4AB78A06}">
      <text>
        <r>
          <rPr>
            <sz val="9"/>
            <color indexed="81"/>
            <rFont val="Tahoma"/>
            <family val="2"/>
          </rPr>
          <t>These services are designed to assist newcomers, including immigrants, refugees, and individuals seeking culturally specific programming.</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7B2BD551-67FE-4EC6-826B-E600BEE074FC}">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2D362B45-50DF-4A40-9220-2F9747D8CAF2}">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C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U13" authorId="1" shapeId="0" xr:uid="{D0729815-421C-4EAE-B426-CC3912203D67}">
      <text>
        <r>
          <rPr>
            <b/>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X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700-000004000000}">
      <text>
        <r>
          <rPr>
            <sz val="9"/>
            <color indexed="81"/>
            <rFont val="Tahoma"/>
            <family val="2"/>
          </rPr>
          <t>May not be applicable to all classifications.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0" shapeId="0" xr:uid="{00000000-0006-0000-0900-000004000000}">
      <text>
        <r>
          <rPr>
            <sz val="9"/>
            <color indexed="81"/>
            <rFont val="Tahoma"/>
            <family val="2"/>
          </rPr>
          <t>May not be applicable to all classifications.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G12" authorId="0" shapeId="0" xr:uid="{D292932E-E914-4A65-9605-C98CD14F0656}">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 D2.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<sst xmlns="http://schemas.openxmlformats.org/spreadsheetml/2006/main" count="2054" uniqueCount="951">
  <si>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</si>
  <si>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</si>
  <si>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</si>
  <si>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</si>
  <si>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</si>
  <si>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</si>
  <si>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</si>
  <si>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</si>
  <si>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</si>
  <si>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</si>
  <si>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</si>
  <si>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</si>
  <si>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</si>
  <si>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</si>
  <si>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</si>
  <si>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</si>
  <si>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</si>
  <si>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</si>
  <si>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</si>
  <si>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</si>
  <si>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</si>
  <si>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</si>
  <si>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</si>
  <si>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</si>
  <si>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</si>
  <si>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</si>
  <si>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</si>
  <si>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</si>
  <si>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</si>
  <si>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</si>
  <si>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</si>
  <si>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</si>
  <si>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</si>
  <si>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</si>
  <si>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</si>
  <si>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</si>
  <si>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</si>
  <si>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</si>
  <si>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</si>
  <si>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</si>
  <si>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</si>
  <si>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</si>
  <si>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</si>
  <si>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</si>
  <si>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</si>
  <si>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</si>
  <si>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</si>
  <si>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</si>
  <si>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</si>
  <si>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</si>
  <si>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</si>
  <si>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</si>
  <si>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</si>
  <si>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</si>
  <si>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</si>
  <si>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</si>
  <si>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</si>
  <si>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</si>
  <si>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</si>
  <si>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</si>
  <si>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</si>
  <si>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</si>
  <si>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</si>
  <si>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</si>
  <si>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</si>
  <si>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</si>
  <si>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</si>
  <si>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</si>
  <si>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</si>
  <si>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</si>
  <si>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</si>
  <si>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</si>
  <si>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</si>
  <si>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</si>
  <si>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</si>
  <si>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</si>
  <si>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</si>
  <si>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</si>
  <si>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</si>
  <si>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</si>
  <si>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</si>
  <si>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</si>
  <si>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</si>
  <si>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</si>
  <si>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</si>
  <si>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</si>
  <si>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</si>
  <si>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</si>
  <si>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</si>
  <si>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</si>
  <si>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</si>
  <si>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</si>
  <si>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</si>
  <si>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</si>
  <si>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</si>
  <si>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</si>
  <si>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</si>
  <si>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</si>
  <si>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</si>
  <si>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</si>
  <si>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</si>
  <si>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</si>
  <si>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</si>
  <si>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</si>
  <si>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</si>
  <si>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</si>
  <si>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</si>
  <si>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</si>
  <si>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</si>
  <si>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</si>
  <si>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</si>
  <si>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</si>
  <si>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</si>
  <si>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</si>
  <si>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</si>
  <si>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</si>
  <si>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</si>
  <si>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</si>
  <si>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</si>
  <si>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</si>
  <si>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</si>
  <si>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</si>
  <si>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</si>
  <si>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</si>
  <si>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</si>
  <si>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</si>
  <si>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</si>
  <si>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</si>
  <si>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</si>
  <si>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</si>
  <si>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</si>
  <si>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</si>
  <si>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</si>
  <si>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</si>
  <si>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</si>
  <si>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</si>
  <si>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</si>
  <si>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</si>
  <si>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</si>
  <si>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</si>
  <si>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</si>
  <si>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</si>
  <si>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</si>
  <si>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</si>
  <si>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</si>
  <si>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</si>
  <si>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</si>
  <si>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</si>
  <si>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</si>
  <si>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</si>
  <si>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</si>
  <si>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</si>
  <si>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</si>
  <si>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</si>
  <si>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</si>
  <si>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</si>
  <si>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</si>
  <si>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</si>
  <si>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</si>
  <si>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</si>
  <si>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</si>
  <si>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</si>
  <si>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</si>
  <si>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</si>
  <si>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</si>
  <si>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</si>
  <si>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</si>
  <si>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</si>
  <si>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</si>
  <si>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</si>
  <si>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</si>
  <si>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</si>
  <si>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</si>
  <si>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</si>
  <si>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</si>
  <si>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</si>
  <si>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</si>
  <si>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</si>
  <si>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</si>
  <si>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LTD</t>
  </si>
  <si>
    <t>WCB</t>
  </si>
  <si>
    <t>Maternity/
Parental
Leave</t>
  </si>
  <si>
    <t>Union
Leave</t>
  </si>
  <si>
    <t>Other
Leave</t>
  </si>
  <si>
    <t>Non-
Provincially
Funded
Active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</si>
  <si>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</si>
  <si>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</si>
  <si>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</si>
  <si>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</si>
  <si>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</si>
  <si>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</si>
  <si>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</si>
  <si>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</si>
  <si>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</si>
  <si>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Position Type-Classification</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</si>
  <si>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</si>
  <si>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</si>
  <si>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</si>
  <si>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</si>
  <si>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</si>
  <si>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</si>
  <si>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</si>
  <si>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</si>
  <si>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</si>
  <si>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</si>
  <si>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</si>
  <si>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</si>
  <si>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</si>
  <si>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</si>
  <si>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</si>
  <si>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</si>
  <si>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</si>
  <si>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</si>
  <si>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</si>
  <si>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</si>
  <si>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</si>
  <si>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</si>
  <si>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</si>
  <si>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</si>
  <si>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</si>
  <si>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</si>
  <si>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</si>
  <si>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</si>
  <si>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</si>
  <si>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</si>
  <si>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</si>
  <si>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</si>
  <si>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</si>
  <si>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</si>
  <si>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</si>
  <si>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</si>
  <si>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</si>
  <si>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</si>
  <si>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</si>
  <si>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</si>
  <si>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</si>
  <si>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</si>
  <si>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</si>
  <si>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</si>
  <si>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</si>
  <si>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</si>
  <si>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</si>
  <si>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</si>
  <si>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</si>
  <si>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</si>
  <si>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</si>
  <si>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</si>
  <si>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</si>
  <si>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</si>
  <si>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</si>
  <si>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</si>
  <si>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</si>
  <si>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</si>
  <si>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</si>
  <si>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</si>
  <si>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</si>
  <si>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</si>
  <si>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</si>
  <si>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</si>
  <si>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</si>
  <si>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</si>
  <si>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</si>
  <si>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</si>
  <si>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</si>
  <si>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</si>
  <si>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</si>
  <si>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</si>
  <si>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</si>
  <si>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</si>
  <si>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</si>
  <si>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</si>
  <si>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</si>
  <si>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</si>
  <si>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</si>
  <si>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</si>
  <si>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</si>
  <si>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</si>
  <si>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</si>
  <si>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</si>
  <si>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</si>
  <si>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</si>
  <si>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</si>
  <si>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</si>
  <si>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</si>
  <si>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</si>
  <si>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</si>
  <si>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</si>
  <si>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</si>
  <si>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</si>
  <si>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</si>
  <si>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</si>
  <si>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</si>
  <si>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</si>
  <si>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</si>
  <si>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</si>
  <si>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</si>
  <si>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</si>
  <si>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</si>
  <si>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</si>
  <si>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</si>
  <si>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</si>
  <si>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</si>
  <si>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</si>
  <si>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</si>
  <si>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</si>
  <si>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</si>
  <si>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</si>
  <si>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</si>
  <si>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</si>
  <si>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</si>
  <si>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</si>
  <si>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</si>
  <si>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</si>
  <si>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</si>
  <si>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</si>
  <si>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</si>
  <si>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</si>
  <si>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</si>
  <si>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</si>
  <si>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</si>
  <si>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</si>
  <si>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</si>
  <si>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</si>
  <si>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</si>
  <si>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</si>
  <si>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</si>
  <si>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</si>
  <si>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</si>
  <si>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</si>
  <si>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</si>
  <si>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</si>
  <si>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</si>
  <si>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</si>
  <si>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</si>
  <si>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</si>
  <si>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</si>
  <si>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</si>
  <si>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</si>
  <si>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</si>
  <si>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</si>
  <si>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</si>
  <si>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</si>
  <si>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</si>
  <si>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</si>
  <si>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</si>
  <si>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</si>
  <si>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</si>
  <si>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</si>
  <si>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</si>
  <si>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</si>
  <si>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</si>
  <si>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</si>
  <si>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</si>
  <si>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</si>
  <si>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</si>
  <si>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</si>
  <si>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</si>
  <si>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</si>
  <si>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</si>
  <si>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</si>
  <si>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</si>
  <si>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</si>
  <si>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</si>
  <si>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</si>
  <si>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</si>
  <si>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</si>
  <si>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</si>
  <si>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</si>
  <si>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</si>
  <si>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</si>
  <si>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</si>
  <si>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</si>
  <si>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</si>
  <si>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</si>
  <si>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</si>
  <si>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</si>
  <si>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</si>
  <si>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</si>
  <si>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</si>
  <si>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</si>
  <si>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</si>
  <si>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</si>
  <si>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</si>
  <si>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</si>
  <si>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</si>
  <si>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</si>
  <si>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</si>
  <si>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</si>
  <si>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</si>
  <si>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</si>
  <si>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</si>
  <si>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</si>
  <si>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</si>
  <si>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</si>
  <si>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</si>
  <si>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</si>
  <si>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</si>
  <si>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</si>
  <si>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</si>
  <si>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</si>
  <si>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</si>
  <si>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</si>
  <si>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</si>
  <si>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</si>
  <si>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</si>
  <si>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</si>
  <si>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</si>
  <si>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</si>
  <si>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</si>
  <si>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</si>
  <si>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</si>
  <si>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</si>
  <si>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</si>
  <si>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</si>
  <si>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</si>
  <si>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</si>
  <si>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</si>
  <si>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</si>
  <si>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</si>
  <si>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</si>
  <si>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</si>
  <si>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</si>
  <si>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</si>
  <si>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</si>
  <si>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</si>
  <si>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</si>
  <si>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</si>
  <si>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</si>
  <si>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</si>
  <si>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</si>
  <si>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</si>
  <si>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</si>
  <si>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</si>
  <si>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</si>
  <si>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</si>
  <si>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</si>
  <si>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</si>
  <si>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</si>
  <si>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</si>
  <si>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</si>
  <si>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</si>
  <si>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</si>
  <si>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</si>
  <si>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</si>
  <si>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</si>
  <si>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</si>
  <si>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</si>
  <si>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</si>
  <si>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</si>
  <si>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</si>
  <si>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</si>
  <si>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</si>
  <si>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</si>
  <si>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</si>
  <si>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</si>
  <si>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</si>
  <si>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</si>
  <si>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</si>
  <si>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</si>
  <si>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</si>
  <si>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</si>
  <si>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</si>
  <si>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</si>
  <si>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</si>
  <si>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</si>
  <si>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</si>
  <si>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</si>
  <si>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</si>
  <si>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</si>
  <si>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</si>
  <si>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</si>
  <si>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</si>
  <si>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</si>
  <si>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</si>
  <si>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</si>
  <si>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</si>
  <si>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</si>
  <si>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</si>
  <si>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</si>
  <si>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</si>
  <si>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</si>
  <si>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</si>
  <si>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</si>
  <si>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</si>
  <si>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</si>
  <si>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</si>
  <si>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</si>
  <si>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</si>
  <si>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</si>
  <si>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</si>
  <si>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</si>
  <si>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</si>
  <si>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</si>
  <si>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</si>
  <si>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</si>
  <si>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</si>
  <si>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</si>
  <si>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</si>
  <si>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</si>
  <si>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</si>
  <si>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</si>
  <si>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</si>
  <si>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</si>
  <si>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</si>
  <si>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</si>
  <si>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</si>
  <si>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</si>
  <si>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</si>
  <si>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</si>
  <si>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</si>
  <si>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</si>
  <si>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</si>
  <si>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</si>
  <si>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</si>
  <si>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</si>
  <si>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</si>
  <si>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</si>
  <si>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</si>
  <si>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</si>
  <si>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</si>
  <si>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</si>
  <si>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</si>
  <si>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</si>
  <si>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</si>
  <si>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</si>
  <si>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</si>
  <si>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</si>
  <si>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</si>
  <si>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</si>
  <si>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</si>
  <si>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</si>
  <si>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</si>
  <si>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</si>
  <si>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</si>
  <si>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</si>
  <si>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</si>
  <si>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</si>
  <si>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</si>
  <si>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</si>
  <si>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</si>
  <si>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</si>
  <si>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</si>
  <si>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</si>
  <si>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</si>
  <si>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</si>
  <si>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</si>
  <si>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</si>
  <si>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</si>
  <si>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</si>
  <si>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</si>
  <si>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</si>
  <si>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</si>
  <si>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</si>
  <si>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</si>
  <si>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</si>
  <si>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</si>
  <si>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</si>
  <si>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</si>
  <si>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</si>
  <si>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</si>
  <si>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</si>
  <si>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</si>
  <si>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</si>
  <si>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</si>
  <si>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</si>
  <si>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</si>
  <si>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</si>
  <si>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</si>
  <si>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</si>
  <si>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</si>
  <si>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</si>
  <si>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</si>
  <si>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</si>
  <si>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</si>
  <si>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</si>
  <si>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</si>
  <si>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</si>
  <si>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</si>
  <si>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</si>
  <si>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</si>
  <si>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</si>
  <si>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</si>
  <si>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</si>
  <si>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</si>
  <si>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</si>
  <si>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</si>
  <si>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</si>
  <si>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</si>
  <si>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</si>
  <si>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</si>
  <si>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</si>
  <si>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</si>
  <si>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</si>
  <si>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</si>
  <si>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</si>
  <si>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</si>
  <si>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</si>
  <si>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</si>
  <si>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</si>
  <si>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</si>
  <si>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</si>
  <si>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</si>
  <si>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</si>
  <si>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</si>
  <si>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</si>
  <si>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</si>
  <si>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</si>
  <si>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</si>
  <si>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</si>
  <si>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</si>
  <si>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</si>
  <si>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</si>
  <si>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</si>
  <si>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</si>
  <si>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</si>
  <si>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</si>
  <si>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</si>
  <si>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</si>
  <si>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</si>
  <si>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</si>
  <si>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</si>
  <si>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</si>
  <si>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</si>
  <si>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</si>
  <si>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</si>
  <si>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</si>
  <si>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</si>
  <si>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</si>
  <si>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</si>
  <si>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</si>
  <si>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</si>
  <si>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</si>
  <si>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</si>
  <si>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</si>
  <si>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</si>
  <si>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</si>
  <si>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</si>
  <si>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</si>
  <si>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</si>
  <si>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</si>
  <si>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</si>
  <si>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</si>
  <si>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</si>
  <si>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</si>
  <si>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</si>
  <si>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</si>
  <si>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</si>
  <si>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</si>
  <si>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</si>
  <si>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</si>
  <si>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</si>
  <si>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</si>
  <si>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</si>
  <si>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</si>
  <si>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</si>
  <si>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</si>
  <si>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</si>
  <si>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</si>
  <si>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</si>
  <si>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</si>
  <si>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</si>
  <si>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</si>
  <si>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</si>
  <si>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</si>
  <si>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</si>
  <si>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</si>
  <si>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</si>
  <si>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</si>
  <si>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</si>
  <si>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</si>
  <si>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</si>
  <si>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</si>
  <si>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</si>
  <si>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</si>
  <si>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</si>
  <si>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</si>
  <si>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</si>
  <si>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</si>
  <si>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</si>
  <si>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</si>
  <si>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</si>
  <si>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</si>
  <si>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</si>
  <si>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</si>
  <si>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</si>
  <si>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</si>
  <si>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</si>
  <si>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</si>
  <si>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</si>
  <si>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</si>
  <si>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</si>
  <si>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</si>
  <si>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</si>
  <si>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</si>
  <si>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</si>
  <si>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</si>
  <si>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</si>
  <si>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</si>
  <si>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</si>
  <si>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</si>
  <si>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</si>
  <si>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</si>
  <si>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</si>
  <si>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</si>
  <si>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</si>
  <si>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</si>
  <si>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</si>
  <si>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</si>
  <si>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</si>
  <si>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</si>
  <si>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</si>
  <si>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</si>
  <si>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</si>
  <si>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</si>
  <si>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</si>
  <si>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</si>
  <si>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</si>
  <si>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</si>
  <si>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</si>
  <si>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</si>
  <si>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Flow through funding from Other Provincially-Funded Agencies</t>
  </si>
  <si>
    <t>Title of person completing report:</t>
  </si>
  <si>
    <t>As of December 31, 2024</t>
  </si>
  <si>
    <t>Total Hours Paid at Straight Time Pay Rate
(Include both worked and non-worked hours; exclude overtime hours.)
Between January 1, 2024 and December 31, 2024</t>
  </si>
  <si>
    <t>Number of Employees as of December 31, 2024
(For employees who are funded through both provincial and non-provincial sources, count only as Provincially Funded.)</t>
  </si>
  <si>
    <t>Seniority (Length of Service)
(As of December 31, 2024)</t>
  </si>
  <si>
    <t>Age &amp; Gender
(As of December 31, 2024)</t>
  </si>
  <si>
    <t>Group Benefit Participation
(As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</si>
  <si>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</si>
  <si>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</si>
  <si>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</si>
  <si>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</si>
  <si>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</si>
  <si>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</si>
  <si>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</si>
  <si>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</si>
  <si>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</si>
  <si>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</si>
  <si>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</si>
  <si>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</si>
  <si>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</si>
  <si>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</si>
  <si>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</si>
  <si>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</si>
  <si>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See paramters here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</si>
  <si>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</si>
  <si>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</si>
  <si>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</si>
  <si>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</si>
  <si>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</si>
  <si>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</si>
  <si>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</si>
  <si>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</si>
  <si>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</si>
  <si>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</si>
  <si>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</si>
  <si>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</si>
  <si>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</si>
  <si>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</si>
  <si>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</si>
  <si>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</si>
  <si>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</si>
  <si>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</si>
  <si>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</si>
  <si>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</si>
  <si>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</si>
  <si>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</si>
  <si>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</si>
  <si>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</si>
  <si>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</si>
  <si>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</si>
  <si>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</si>
  <si>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</si>
  <si>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</si>
  <si>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</si>
  <si>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</si>
  <si>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</si>
  <si>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</si>
  <si>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</si>
  <si>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</si>
  <si>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</si>
  <si>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</si>
  <si>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</si>
  <si>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</si>
  <si>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</si>
  <si>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</si>
  <si>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</si>
  <si>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</si>
  <si>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</si>
  <si>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</si>
  <si>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</si>
  <si>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</si>
  <si>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r>
      <t xml:space="preserve">Total Hours Paid at Straight Time Pay Rate
</t>
    </r>
    <r>
      <rPr>
        <sz val="10"/>
        <color rgb="FFFF0000"/>
        <rFont val="Calibri"/>
        <family val="2"/>
        <scheme val="minor"/>
      </rPr>
      <t>Include all worked and non-worked hours paid at regular rate (include sick/vacation hours; excluding overtime hours)</t>
    </r>
  </si>
  <si>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</si>
  <si>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</si>
  <si>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</si>
  <si>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</si>
  <si>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</si>
  <si>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</si>
  <si>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</si>
  <si>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</si>
  <si>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</si>
  <si>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</si>
  <si>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</si>
  <si>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</si>
  <si>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</si>
  <si>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</si>
  <si>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</si>
  <si>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</si>
  <si>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</si>
  <si>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</si>
  <si>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</si>
  <si>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</si>
  <si>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</si>
  <si>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</si>
  <si>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</si>
  <si>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</si>
  <si>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</si>
  <si>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</si>
  <si>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</si>
  <si>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</si>
  <si>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</si>
  <si>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</si>
  <si>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</si>
  <si>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</si>
  <si>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</si>
  <si>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</si>
  <si>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</si>
  <si>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</si>
  <si>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</si>
  <si>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</si>
  <si>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</si>
  <si>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</si>
  <si>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</si>
  <si>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</si>
  <si>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</si>
  <si>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Number of Terminated Employees by Age, Gender, Length of Service, and Region
</t>
    </r>
    <r>
      <rPr>
        <sz val="10"/>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</si>
  <si>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</si>
  <si>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</si>
  <si>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</si>
  <si>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</si>
  <si>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Classification
</t>
    </r>
    <r>
      <rPr>
        <sz val="10"/>
        <color rgb="FFFF0000"/>
        <rFont val="Calibri"/>
        <family val="2"/>
        <scheme val="minor"/>
      </rPr>
      <t>(For unique positions, if none of the benchmark classifications in the drop-down menu apply, please enter the position title in "Classification 1" and report the corresponding grid level)</t>
    </r>
  </si>
  <si>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</si>
  <si>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</si>
  <si>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</si>
  <si>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t>Vacancy and New Hires</t>
  </si>
  <si>
    <t>Employee Classification</t>
  </si>
  <si>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</si>
  <si>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</si>
  <si>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</si>
  <si>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</si>
  <si>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</si>
  <si>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</si>
  <si>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</si>
  <si>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</si>
  <si>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</si>
  <si>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</si>
  <si>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</si>
  <si>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</si>
  <si>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</si>
  <si>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</si>
  <si>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</si>
  <si>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</si>
  <si>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</si>
  <si>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</si>
  <si>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</si>
  <si>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</si>
  <si>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</si>
  <si>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</si>
  <si>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</si>
  <si>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</si>
  <si>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</si>
  <si>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</si>
  <si>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</si>
  <si>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</si>
  <si>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</si>
  <si>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</si>
  <si>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</si>
  <si>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</si>
  <si>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</si>
  <si>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</si>
  <si>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</si>
  <si>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</si>
  <si>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</si>
  <si>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</si>
  <si>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</si>
  <si>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</si>
  <si>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</si>
  <si>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</si>
  <si>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</si>
  <si>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</si>
  <si>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</si>
  <si>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</si>
  <si>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</si>
  <si>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</si>
  <si>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</si>
  <si>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</si>
  <si>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</si>
  <si>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</si>
  <si>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</si>
  <si>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</si>
  <si>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</si>
  <si>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</si>
  <si>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</si>
  <si>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</si>
  <si>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</si>
  <si>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</si>
  <si>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</si>
  <si>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</si>
  <si>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</si>
  <si>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</si>
  <si>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</si>
  <si>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</si>
  <si>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</si>
  <si>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</si>
  <si>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</si>
  <si>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</si>
  <si>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</si>
  <si>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</si>
  <si>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</si>
  <si>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</si>
  <si>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</si>
  <si>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</si>
  <si>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</si>
  <si>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</si>
  <si>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</si>
  <si>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</si>
  <si>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</si>
  <si>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</si>
  <si>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</si>
  <si>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</si>
  <si>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</si>
  <si>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</si>
  <si>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</si>
  <si>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</si>
  <si>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</si>
  <si>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</si>
  <si>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</si>
  <si>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</si>
  <si>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</si>
  <si>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Distribution of Flow-Through Funding</t>
  </si>
  <si>
    <t>For agencies that distributed flow-through funding to other agencies in 2024, indicate the following:</t>
  </si>
  <si>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</si>
  <si>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</si>
  <si>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</si>
  <si>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</si>
  <si>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Layered Over
Grid Level</t>
  </si>
  <si>
    <r>
      <t xml:space="preserve">Temporary Market Adjustment
</t>
    </r>
    <r>
      <rPr>
        <sz val="10"/>
        <color rgb="FFFF0000"/>
        <rFont val="Calibri"/>
        <family val="2"/>
        <scheme val="minor"/>
      </rPr>
      <t>(Select Yes or No)</t>
    </r>
  </si>
  <si>
    <t>Non-Provincially Funded Child Care TMA</t>
  </si>
  <si>
    <t>Provincially Funded Child Care TMA</t>
  </si>
  <si>
    <t>Supportive Housing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</si>
</sst>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294">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1" fillId="3" borderId="0" xfId="0" applyFont="1" applyFill="1" applyAlignment="1">
      <alignment vertical="center"/>
    </xf>
    <xf numFmtId="0" fontId="38" fillId="16" borderId="45" xfId="0" applyFont="1" applyFill="1" applyBorder="1" applyAlignment="1">
      <alignment horizontal="center" vertical="center" wrapText="1"/>
    </xf>
    <xf numFmtId="0" fontId="38" fillId="16" borderId="5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0" fillId="3" borderId="17" xfId="0" applyFill="1" applyBorder="1" applyAlignment="1">
      <alignment vertical="center"/>
    </xf>
    <xf numFmtId="0" fontId="0" fillId="3" borderId="63" xfId="0" applyFill="1" applyBorder="1" applyAlignment="1">
      <alignment vertical="center"/>
    </xf>
    <xf numFmtId="0" fontId="0" fillId="3" borderId="23" xfId="0" applyFill="1" applyBorder="1" applyAlignment="1">
      <alignment vertical="center"/>
    </xf>
    <xf numFmtId="0" fontId="0" fillId="3" borderId="6" xfId="0" applyFill="1" applyBorder="1" applyAlignment="1">
      <alignment vertical="center" shrinkToFit="1"/>
    </xf>
    <xf numFmtId="0" fontId="1" fillId="3" borderId="0" xfId="0" applyFont="1" applyFill="1" applyAlignment="1">
      <alignment vertical="center"/>
    </xf>
    <xf numFmtId="0" fontId="6" fillId="3" borderId="39" xfId="0" applyFont="1" applyFill="1" applyBorder="1" applyAlignment="1">
      <alignment horizontal="center" vertical="center" wrapText="1"/>
    </xf>
    <xf numFmtId="0" fontId="0" fillId="3" borderId="15" xfId="0" applyFill="1" applyBorder="1" applyAlignment="1">
      <alignment vertical="center"/>
    </xf>
    <xf numFmtId="0" fontId="0" fillId="3" borderId="61" xfId="0" applyFill="1" applyBorder="1" applyAlignment="1">
      <alignment vertical="center"/>
    </xf>
    <xf numFmtId="0" fontId="0" fillId="3" borderId="21" xfId="0" applyFill="1" applyBorder="1" applyAlignment="1">
      <alignment vertical="center"/>
    </xf>
    <xf numFmtId="0" fontId="0" fillId="3" borderId="15" xfId="0" applyFont="1" applyFill="1" applyBorder="1" applyAlignment="1">
      <alignment vertical="center" shrinkToFit="1"/>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2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166" fontId="1" fillId="16" borderId="2" xfId="0" applyNumberFormat="1" applyFont="1" applyFill="1" applyBorder="1" applyAlignment="1" applyProtection="1">
      <alignment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0" fillId="3" borderId="48" xfId="0"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0" fillId="3" borderId="0" xfId="0" applyFill="1" applyBorder="1" applyAlignment="1">
      <alignment horizontal="left" vertical="center" indent="1" shrinkToFit="1"/>
    </xf>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0" fontId="38" fillId="16" borderId="54" xfId="0" applyFont="1" applyFill="1" applyBorder="1" applyAlignment="1">
      <alignment horizontal="center" vertical="center" wrapText="1"/>
    </xf>
    <xf numFmtId="0" fontId="38" fillId="15" borderId="49" xfId="0" applyFont="1" applyFill="1" applyBorder="1" applyAlignment="1">
      <alignment horizontal="center" vertical="center" wrapText="1"/>
    </xf>
    <xf numFmtId="0" fontId="38" fillId="15" borderId="46" xfId="0" applyFont="1" applyFill="1" applyBorder="1" applyAlignment="1">
      <alignment horizontal="center" vertical="center" wrapText="1"/>
    </xf>
    <xf numFmtId="8" fontId="0" fillId="5" borderId="61"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43"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3" fontId="0" fillId="4" borderId="22" xfId="0" applyNumberFormat="1" applyFont="1" applyFill="1" applyBorder="1" applyAlignment="1">
      <alignment horizontal="center" vertical="center"/>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0" fontId="1" fillId="3" borderId="0" xfId="0" applyFont="1" applyFill="1" applyAlignment="1">
      <alignment vertical="center"/>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1" fillId="3" borderId="0" xfId="0" applyFont="1" applyFill="1" applyAlignment="1" applyProtection="1">
      <alignment horizontal="left" vertical="center"/>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0" xfId="0" applyFill="1" applyAlignment="1">
      <alignment horizontal="left" vertical="center" indent="1" shrinkToFi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43" xfId="0" applyFont="1" applyFill="1" applyBorder="1" applyAlignment="1">
      <alignment horizontal="center" vertical="center"/>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61" xfId="0" applyFont="1" applyFill="1" applyBorder="1" applyAlignment="1" applyProtection="1">
      <alignment horizontal="center" vertical="center"/>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2" fillId="3" borderId="49" xfId="0" applyFont="1" applyFill="1" applyBorder="1" applyAlignment="1">
      <alignment horizontal="left"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49" xfId="0" applyFont="1" applyFill="1" applyBorder="1" applyAlignment="1">
      <alignment horizontal="center" vertical="center"/>
    </xf>
  </cellXfs>
  <cellStyles count="4">
    <cellStyle name="Calculation" xfId="1" builtinId="22"/>
    <cellStyle name="Currency" xfId="3" builtinId="4"/>
    <cellStyle name="Hyperlink" xfId="2" builtinId="8"/>
    <cellStyle name="Normal" xfId="0" builtinId="0"/>
  </cellStyles>
  <dxfs count="1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2.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3.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5.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6.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0.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2.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6.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22.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5</xdr:row>
      <xdr:rowOff>54353</xdr:rowOff>
    </xdr:to>
    <xdr:grpSp>
      <xdr:nvGrpSpPr>
        <xdr:cNvPr id="7" name="Group 6">
          <a:extLst>
            <a:ext uri="{FF2B5EF4-FFF2-40B4-BE49-F238E27FC236}">
              <a16:creationId xmlns:a16="http://schemas.microsoft.com/office/drawing/2014/main" id="{A3A32CAC-ACAF-4630-8835-910D8D5D7270}"/>
            </a:ext>
          </a:extLst>
        </xdr:cNvPr>
        <xdr:cNvGrpSpPr/>
      </xdr:nvGrpSpPr>
      <xdr:grpSpPr>
        <a:xfrm>
          <a:off x="0" y="0"/>
          <a:ext cx="13565384" cy="1006853"/>
          <a:chOff x="0" y="0"/>
          <a:chExt cx="13565384" cy="1006853"/>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1646474" y="0"/>
            <a:ext cx="1591505" cy="664291"/>
            <a:chOff x="978300" y="0"/>
            <a:chExt cx="1491714" cy="663813"/>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302712" y="0"/>
            <a:ext cx="1584243" cy="500697"/>
            <a:chOff x="2530689" y="0"/>
            <a:chExt cx="1484908" cy="501888"/>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0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4954554" y="0"/>
            <a:ext cx="1562560" cy="500697"/>
            <a:chOff x="4078956" y="0"/>
            <a:chExt cx="1464584" cy="501888"/>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0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5"/>
              <a:extLst>
                <a:ext uri="{FF2B5EF4-FFF2-40B4-BE49-F238E27FC236}">
                  <a16:creationId xmlns:a16="http://schemas.microsoft.com/office/drawing/2014/main" id="{00000000-0008-0000-0000-000044000000}"/>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5" name="Group 54">
            <a:extLst>
              <a:ext uri="{FF2B5EF4-FFF2-40B4-BE49-F238E27FC236}">
                <a16:creationId xmlns:a16="http://schemas.microsoft.com/office/drawing/2014/main" id="{00000000-0008-0000-0000-000037000000}"/>
              </a:ext>
            </a:extLst>
          </xdr:cNvPr>
          <xdr:cNvGrpSpPr/>
        </xdr:nvGrpSpPr>
        <xdr:grpSpPr>
          <a:xfrm>
            <a:off x="8728228" y="0"/>
            <a:ext cx="1603179" cy="654962"/>
            <a:chOff x="7616019" y="0"/>
            <a:chExt cx="1502657" cy="654289"/>
          </a:xfrm>
        </xdr:grpSpPr>
        <xdr:sp macro="" textlink="">
          <xdr:nvSpPr>
            <xdr:cNvPr id="61" name="TextBox 60">
              <a:hlinkClick xmlns:r="http://schemas.openxmlformats.org/officeDocument/2006/relationships" r:id="rId6"/>
              <a:extLst>
                <a:ext uri="{FF2B5EF4-FFF2-40B4-BE49-F238E27FC236}">
                  <a16:creationId xmlns:a16="http://schemas.microsoft.com/office/drawing/2014/main" id="{00000000-0008-0000-0000-00003D000000}"/>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2" name="Group 1">
            <a:extLst>
              <a:ext uri="{FF2B5EF4-FFF2-40B4-BE49-F238E27FC236}">
                <a16:creationId xmlns:a16="http://schemas.microsoft.com/office/drawing/2014/main" id="{CA863F73-6089-4812-8137-9820405DF3D7}"/>
              </a:ext>
            </a:extLst>
          </xdr:cNvPr>
          <xdr:cNvGrpSpPr/>
        </xdr:nvGrpSpPr>
        <xdr:grpSpPr>
          <a:xfrm>
            <a:off x="0" y="0"/>
            <a:ext cx="1584245" cy="1006853"/>
            <a:chOff x="0" y="0"/>
            <a:chExt cx="1584245" cy="1006853"/>
          </a:xfrm>
        </xdr:grpSpPr>
        <xdr:sp macro="" textlink="">
          <xdr:nvSpPr>
            <xdr:cNvPr id="57" name="TextBox 56">
              <a:hlinkClick xmlns:r="http://schemas.openxmlformats.org/officeDocument/2006/relationships" r:id="rId7"/>
              <a:extLst>
                <a:ext uri="{FF2B5EF4-FFF2-40B4-BE49-F238E27FC236}">
                  <a16:creationId xmlns:a16="http://schemas.microsoft.com/office/drawing/2014/main" id="{00000000-0008-0000-0000-000039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8"/>
              <a:extLst>
                <a:ext uri="{FF2B5EF4-FFF2-40B4-BE49-F238E27FC236}">
                  <a16:creationId xmlns:a16="http://schemas.microsoft.com/office/drawing/2014/main" id="{00000000-0008-0000-0000-00003A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2" name="TextBox 71">
              <a:hlinkClick xmlns:r="http://schemas.openxmlformats.org/officeDocument/2006/relationships" r:id="rId9"/>
              <a:extLst>
                <a:ext uri="{FF2B5EF4-FFF2-40B4-BE49-F238E27FC236}">
                  <a16:creationId xmlns:a16="http://schemas.microsoft.com/office/drawing/2014/main" id="{00000000-0008-0000-0000-00004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10"/>
              <a:extLst>
                <a:ext uri="{FF2B5EF4-FFF2-40B4-BE49-F238E27FC236}">
                  <a16:creationId xmlns:a16="http://schemas.microsoft.com/office/drawing/2014/main" id="{5D4FB205-83F9-4C47-A1C9-14A5041EB7DC}"/>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 name="Picture 5">
            <a:extLst>
              <a:ext uri="{FF2B5EF4-FFF2-40B4-BE49-F238E27FC236}">
                <a16:creationId xmlns:a16="http://schemas.microsoft.com/office/drawing/2014/main" id="{4BA96669-E3EB-4B68-9EDB-3C413A2D8F4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5</xdr:col>
      <xdr:colOff>409575</xdr:colOff>
      <xdr:row>1</xdr:row>
      <xdr:rowOff>161925</xdr:rowOff>
    </xdr:from>
    <xdr:to>
      <xdr:col>6</xdr:col>
      <xdr:colOff>909825</xdr:colOff>
      <xdr:row>2</xdr:row>
      <xdr:rowOff>115573</xdr:rowOff>
    </xdr:to>
    <xdr:sp macro="" textlink="">
      <xdr:nvSpPr>
        <xdr:cNvPr id="38" name="TextBox 37">
          <a:hlinkClick xmlns:r="http://schemas.openxmlformats.org/officeDocument/2006/relationships" r:id="rId12"/>
          <a:extLst>
            <a:ext uri="{FF2B5EF4-FFF2-40B4-BE49-F238E27FC236}">
              <a16:creationId xmlns:a16="http://schemas.microsoft.com/office/drawing/2014/main" id="{E3124B4E-42A1-421A-B9E1-8D89C3AB33F2}"/>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5</xdr:row>
      <xdr:rowOff>54353</xdr:rowOff>
    </xdr:to>
    <xdr:grpSp>
      <xdr:nvGrpSpPr>
        <xdr:cNvPr id="100" name="Group 99">
          <a:extLst>
            <a:ext uri="{FF2B5EF4-FFF2-40B4-BE49-F238E27FC236}">
              <a16:creationId xmlns:a16="http://schemas.microsoft.com/office/drawing/2014/main" id="{E3B0BF60-D6B6-41CC-92D6-8EA3003F2E01}"/>
            </a:ext>
          </a:extLst>
        </xdr:cNvPr>
        <xdr:cNvGrpSpPr/>
      </xdr:nvGrpSpPr>
      <xdr:grpSpPr>
        <a:xfrm>
          <a:off x="0" y="0"/>
          <a:ext cx="13565384" cy="1006853"/>
          <a:chOff x="0" y="0"/>
          <a:chExt cx="13565384" cy="1006853"/>
        </a:xfrm>
      </xdr:grpSpPr>
      <xdr:grpSp>
        <xdr:nvGrpSpPr>
          <xdr:cNvPr id="101" name="Group 100">
            <a:extLst>
              <a:ext uri="{FF2B5EF4-FFF2-40B4-BE49-F238E27FC236}">
                <a16:creationId xmlns:a16="http://schemas.microsoft.com/office/drawing/2014/main" id="{889447F6-5189-4FB6-B622-3E03F02521D2}"/>
              </a:ext>
            </a:extLst>
          </xdr:cNvPr>
          <xdr:cNvGrpSpPr/>
        </xdr:nvGrpSpPr>
        <xdr:grpSpPr>
          <a:xfrm>
            <a:off x="1646474" y="0"/>
            <a:ext cx="1591505" cy="664291"/>
            <a:chOff x="978300" y="0"/>
            <a:chExt cx="1491714" cy="663813"/>
          </a:xfrm>
        </xdr:grpSpPr>
        <xdr:sp macro="" textlink="">
          <xdr:nvSpPr>
            <xdr:cNvPr id="121" name="TextBox 120">
              <a:hlinkClick xmlns:r="http://schemas.openxmlformats.org/officeDocument/2006/relationships" r:id="rId1"/>
              <a:extLst>
                <a:ext uri="{FF2B5EF4-FFF2-40B4-BE49-F238E27FC236}">
                  <a16:creationId xmlns:a16="http://schemas.microsoft.com/office/drawing/2014/main" id="{29CF2042-EA2C-456C-93D3-DE7BC382ABB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3979501D-9D66-4BED-AB68-B7C158AE05F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23" name="TextBox 122">
              <a:extLst>
                <a:ext uri="{FF2B5EF4-FFF2-40B4-BE49-F238E27FC236}">
                  <a16:creationId xmlns:a16="http://schemas.microsoft.com/office/drawing/2014/main" id="{77207D4D-5C16-4A72-814D-716A552F99A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02" name="Group 101">
            <a:extLst>
              <a:ext uri="{FF2B5EF4-FFF2-40B4-BE49-F238E27FC236}">
                <a16:creationId xmlns:a16="http://schemas.microsoft.com/office/drawing/2014/main" id="{71D34E4C-FBB9-49F1-9443-0FFCDB8E0283}"/>
              </a:ext>
            </a:extLst>
          </xdr:cNvPr>
          <xdr:cNvGrpSpPr/>
        </xdr:nvGrpSpPr>
        <xdr:grpSpPr>
          <a:xfrm>
            <a:off x="3302712" y="0"/>
            <a:ext cx="1584243" cy="500697"/>
            <a:chOff x="2530689" y="0"/>
            <a:chExt cx="1484908" cy="501888"/>
          </a:xfrm>
        </xdr:grpSpPr>
        <xdr:sp macro="" textlink="">
          <xdr:nvSpPr>
            <xdr:cNvPr id="119" name="TextBox 118">
              <a:hlinkClick xmlns:r="http://schemas.openxmlformats.org/officeDocument/2006/relationships" r:id="rId3"/>
              <a:extLst>
                <a:ext uri="{FF2B5EF4-FFF2-40B4-BE49-F238E27FC236}">
                  <a16:creationId xmlns:a16="http://schemas.microsoft.com/office/drawing/2014/main" id="{2A88B054-C8C9-4E48-8A07-3FE46F5AA5C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20" name="TextBox 119">
              <a:extLst>
                <a:ext uri="{FF2B5EF4-FFF2-40B4-BE49-F238E27FC236}">
                  <a16:creationId xmlns:a16="http://schemas.microsoft.com/office/drawing/2014/main" id="{B2CCD14F-5A9B-4A6D-B508-BC9B2BB5A2F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03" name="Group 102">
            <a:extLst>
              <a:ext uri="{FF2B5EF4-FFF2-40B4-BE49-F238E27FC236}">
                <a16:creationId xmlns:a16="http://schemas.microsoft.com/office/drawing/2014/main" id="{AAF795BD-50DC-40AB-A990-E4E6F07BF8FB}"/>
              </a:ext>
            </a:extLst>
          </xdr:cNvPr>
          <xdr:cNvGrpSpPr/>
        </xdr:nvGrpSpPr>
        <xdr:grpSpPr>
          <a:xfrm>
            <a:off x="4954554" y="0"/>
            <a:ext cx="1562560" cy="500697"/>
            <a:chOff x="4078956" y="0"/>
            <a:chExt cx="1464584" cy="501888"/>
          </a:xfrm>
        </xdr:grpSpPr>
        <xdr:sp macro="" textlink="">
          <xdr:nvSpPr>
            <xdr:cNvPr id="117" name="TextBox 116">
              <a:hlinkClick xmlns:r="http://schemas.openxmlformats.org/officeDocument/2006/relationships" r:id="rId4"/>
              <a:extLst>
                <a:ext uri="{FF2B5EF4-FFF2-40B4-BE49-F238E27FC236}">
                  <a16:creationId xmlns:a16="http://schemas.microsoft.com/office/drawing/2014/main" id="{A7E833E8-CBB6-4540-9FE4-3D593D5410C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18" name="TextBox 117">
              <a:extLst>
                <a:ext uri="{FF2B5EF4-FFF2-40B4-BE49-F238E27FC236}">
                  <a16:creationId xmlns:a16="http://schemas.microsoft.com/office/drawing/2014/main" id="{65D373B4-3E57-4AE0-BCD6-282ED3A0DB7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04" name="Group 103">
            <a:extLst>
              <a:ext uri="{FF2B5EF4-FFF2-40B4-BE49-F238E27FC236}">
                <a16:creationId xmlns:a16="http://schemas.microsoft.com/office/drawing/2014/main" id="{B6865351-A921-43A6-988F-CC5CDD94F950}"/>
              </a:ext>
            </a:extLst>
          </xdr:cNvPr>
          <xdr:cNvGrpSpPr/>
        </xdr:nvGrpSpPr>
        <xdr:grpSpPr>
          <a:xfrm>
            <a:off x="6615989" y="9525"/>
            <a:ext cx="2004137" cy="485775"/>
            <a:chOff x="5636217" y="9494"/>
            <a:chExt cx="1878474" cy="484192"/>
          </a:xfrm>
        </xdr:grpSpPr>
        <xdr:sp macro="" textlink="">
          <xdr:nvSpPr>
            <xdr:cNvPr id="115" name="TextBox 114">
              <a:extLst>
                <a:ext uri="{FF2B5EF4-FFF2-40B4-BE49-F238E27FC236}">
                  <a16:creationId xmlns:a16="http://schemas.microsoft.com/office/drawing/2014/main" id="{26119FFB-72FD-4711-930F-A6B904EE8503}"/>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16" name="TextBox 115">
              <a:hlinkClick xmlns:r="http://schemas.openxmlformats.org/officeDocument/2006/relationships" r:id="rId5"/>
              <a:extLst>
                <a:ext uri="{FF2B5EF4-FFF2-40B4-BE49-F238E27FC236}">
                  <a16:creationId xmlns:a16="http://schemas.microsoft.com/office/drawing/2014/main" id="{E5E1213F-CDCD-4814-8485-2D40C14E97DF}"/>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105" name="Group 104">
            <a:extLst>
              <a:ext uri="{FF2B5EF4-FFF2-40B4-BE49-F238E27FC236}">
                <a16:creationId xmlns:a16="http://schemas.microsoft.com/office/drawing/2014/main" id="{E4C8D4B3-2B34-4B81-86E1-FA52306BF599}"/>
              </a:ext>
            </a:extLst>
          </xdr:cNvPr>
          <xdr:cNvGrpSpPr/>
        </xdr:nvGrpSpPr>
        <xdr:grpSpPr>
          <a:xfrm>
            <a:off x="8728228" y="0"/>
            <a:ext cx="1603179" cy="654962"/>
            <a:chOff x="7616019" y="0"/>
            <a:chExt cx="1502657" cy="654289"/>
          </a:xfrm>
        </xdr:grpSpPr>
        <xdr:sp macro="" textlink="">
          <xdr:nvSpPr>
            <xdr:cNvPr id="113" name="TextBox 112">
              <a:hlinkClick xmlns:r="http://schemas.openxmlformats.org/officeDocument/2006/relationships" r:id="rId6"/>
              <a:extLst>
                <a:ext uri="{FF2B5EF4-FFF2-40B4-BE49-F238E27FC236}">
                  <a16:creationId xmlns:a16="http://schemas.microsoft.com/office/drawing/2014/main" id="{E125B01D-9AD6-49ED-B46E-2704DE4D2F38}"/>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14" name="TextBox 113">
              <a:extLst>
                <a:ext uri="{FF2B5EF4-FFF2-40B4-BE49-F238E27FC236}">
                  <a16:creationId xmlns:a16="http://schemas.microsoft.com/office/drawing/2014/main" id="{CF254D20-73D6-49BC-89CC-443D250A8359}"/>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106" name="Group 105">
            <a:extLst>
              <a:ext uri="{FF2B5EF4-FFF2-40B4-BE49-F238E27FC236}">
                <a16:creationId xmlns:a16="http://schemas.microsoft.com/office/drawing/2014/main" id="{D2604843-F93E-4DF5-8A22-19612F0AC5E8}"/>
              </a:ext>
            </a:extLst>
          </xdr:cNvPr>
          <xdr:cNvGrpSpPr/>
        </xdr:nvGrpSpPr>
        <xdr:grpSpPr>
          <a:xfrm>
            <a:off x="0" y="0"/>
            <a:ext cx="1584245" cy="1006853"/>
            <a:chOff x="0" y="0"/>
            <a:chExt cx="1584245" cy="1006853"/>
          </a:xfrm>
        </xdr:grpSpPr>
        <xdr:sp macro="" textlink="">
          <xdr:nvSpPr>
            <xdr:cNvPr id="108" name="TextBox 107">
              <a:hlinkClick xmlns:r="http://schemas.openxmlformats.org/officeDocument/2006/relationships" r:id="rId7"/>
              <a:extLst>
                <a:ext uri="{FF2B5EF4-FFF2-40B4-BE49-F238E27FC236}">
                  <a16:creationId xmlns:a16="http://schemas.microsoft.com/office/drawing/2014/main" id="{A15DAFDA-A59E-4B46-802B-328B8ADA7B3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09" name="TextBox 108">
              <a:hlinkClick xmlns:r="http://schemas.openxmlformats.org/officeDocument/2006/relationships" r:id="rId8"/>
              <a:extLst>
                <a:ext uri="{FF2B5EF4-FFF2-40B4-BE49-F238E27FC236}">
                  <a16:creationId xmlns:a16="http://schemas.microsoft.com/office/drawing/2014/main" id="{73206FFA-800C-43A4-B221-750BC8F96F80}"/>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10" name="TextBox 109">
              <a:extLst>
                <a:ext uri="{FF2B5EF4-FFF2-40B4-BE49-F238E27FC236}">
                  <a16:creationId xmlns:a16="http://schemas.microsoft.com/office/drawing/2014/main" id="{CE3F6230-7DF5-405F-8476-BCADFD8D28B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11" name="TextBox 110">
              <a:hlinkClick xmlns:r="http://schemas.openxmlformats.org/officeDocument/2006/relationships" r:id="rId9"/>
              <a:extLst>
                <a:ext uri="{FF2B5EF4-FFF2-40B4-BE49-F238E27FC236}">
                  <a16:creationId xmlns:a16="http://schemas.microsoft.com/office/drawing/2014/main" id="{D9588F03-7873-489E-B4F7-430DC774093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12" name="TextBox 111">
              <a:hlinkClick xmlns:r="http://schemas.openxmlformats.org/officeDocument/2006/relationships" r:id="rId10"/>
              <a:extLst>
                <a:ext uri="{FF2B5EF4-FFF2-40B4-BE49-F238E27FC236}">
                  <a16:creationId xmlns:a16="http://schemas.microsoft.com/office/drawing/2014/main" id="{5CD1A23F-723F-427F-A973-3177189402B2}"/>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07" name="Picture 106">
            <a:extLst>
              <a:ext uri="{FF2B5EF4-FFF2-40B4-BE49-F238E27FC236}">
                <a16:creationId xmlns:a16="http://schemas.microsoft.com/office/drawing/2014/main" id="{29D28CB5-6758-481C-8E43-3A705D8CDB6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4</xdr:col>
      <xdr:colOff>733425</xdr:colOff>
      <xdr:row>1</xdr:row>
      <xdr:rowOff>161925</xdr:rowOff>
    </xdr:from>
    <xdr:to>
      <xdr:col>6</xdr:col>
      <xdr:colOff>185925</xdr:colOff>
      <xdr:row>2</xdr:row>
      <xdr:rowOff>115573</xdr:rowOff>
    </xdr:to>
    <xdr:sp macro="" textlink="">
      <xdr:nvSpPr>
        <xdr:cNvPr id="124" name="TextBox 123">
          <a:hlinkClick xmlns:r="http://schemas.openxmlformats.org/officeDocument/2006/relationships" r:id="rId12"/>
          <a:extLst>
            <a:ext uri="{FF2B5EF4-FFF2-40B4-BE49-F238E27FC236}">
              <a16:creationId xmlns:a16="http://schemas.microsoft.com/office/drawing/2014/main" id="{895FACCE-6BFA-487C-BAD3-A51BD5C35CD6}"/>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1</xdr:row>
      <xdr:rowOff>161925</xdr:rowOff>
    </xdr:from>
    <xdr:to>
      <xdr:col>7</xdr:col>
      <xdr:colOff>757425</xdr:colOff>
      <xdr:row>2</xdr:row>
      <xdr:rowOff>115573</xdr:rowOff>
    </xdr:to>
    <xdr:sp macro="" textlink="">
      <xdr:nvSpPr>
        <xdr:cNvPr id="76" name="TextBox 75">
          <a:hlinkClick xmlns:r="http://schemas.openxmlformats.org/officeDocument/2006/relationships" r:id="rId1"/>
          <a:extLst>
            <a:ext uri="{FF2B5EF4-FFF2-40B4-BE49-F238E27FC236}">
              <a16:creationId xmlns:a16="http://schemas.microsoft.com/office/drawing/2014/main" id="{3A5B999F-3E87-4623-83E3-465E3582C640}"/>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12</xdr:col>
      <xdr:colOff>325634</xdr:colOff>
      <xdr:row>5</xdr:row>
      <xdr:rowOff>54353</xdr:rowOff>
    </xdr:to>
    <xdr:grpSp>
      <xdr:nvGrpSpPr>
        <xdr:cNvPr id="51" name="Group 50">
          <a:extLst>
            <a:ext uri="{FF2B5EF4-FFF2-40B4-BE49-F238E27FC236}">
              <a16:creationId xmlns:a16="http://schemas.microsoft.com/office/drawing/2014/main" id="{12ED5D8D-334E-47C0-9B76-063E90FC60E7}"/>
            </a:ext>
          </a:extLst>
        </xdr:cNvPr>
        <xdr:cNvGrpSpPr/>
      </xdr:nvGrpSpPr>
      <xdr:grpSpPr>
        <a:xfrm>
          <a:off x="0" y="0"/>
          <a:ext cx="13565384" cy="1006853"/>
          <a:chOff x="0" y="0"/>
          <a:chExt cx="13565384" cy="1006853"/>
        </a:xfrm>
      </xdr:grpSpPr>
      <xdr:grpSp>
        <xdr:nvGrpSpPr>
          <xdr:cNvPr id="77" name="Group 76">
            <a:extLst>
              <a:ext uri="{FF2B5EF4-FFF2-40B4-BE49-F238E27FC236}">
                <a16:creationId xmlns:a16="http://schemas.microsoft.com/office/drawing/2014/main" id="{02F234FA-B130-4A90-93D1-D583C4C6E125}"/>
              </a:ext>
            </a:extLst>
          </xdr:cNvPr>
          <xdr:cNvGrpSpPr/>
        </xdr:nvGrpSpPr>
        <xdr:grpSpPr>
          <a:xfrm>
            <a:off x="1646474" y="0"/>
            <a:ext cx="1591505" cy="664291"/>
            <a:chOff x="978300" y="0"/>
            <a:chExt cx="1491714" cy="663813"/>
          </a:xfrm>
        </xdr:grpSpPr>
        <xdr:sp macro="" textlink="">
          <xdr:nvSpPr>
            <xdr:cNvPr id="97" name="TextBox 96">
              <a:hlinkClick xmlns:r="http://schemas.openxmlformats.org/officeDocument/2006/relationships" r:id="rId2"/>
              <a:extLst>
                <a:ext uri="{FF2B5EF4-FFF2-40B4-BE49-F238E27FC236}">
                  <a16:creationId xmlns:a16="http://schemas.microsoft.com/office/drawing/2014/main" id="{19243FD9-4FA4-4180-B186-CC4C786598F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98" name="TextBox 97">
              <a:hlinkClick xmlns:r="http://schemas.openxmlformats.org/officeDocument/2006/relationships" r:id="rId3"/>
              <a:extLst>
                <a:ext uri="{FF2B5EF4-FFF2-40B4-BE49-F238E27FC236}">
                  <a16:creationId xmlns:a16="http://schemas.microsoft.com/office/drawing/2014/main" id="{3101313F-6D74-434E-90A6-EAC08AE2D9B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99" name="TextBox 98">
              <a:extLst>
                <a:ext uri="{FF2B5EF4-FFF2-40B4-BE49-F238E27FC236}">
                  <a16:creationId xmlns:a16="http://schemas.microsoft.com/office/drawing/2014/main" id="{3D370BF9-0D03-46CE-92E0-20914F6BD0F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8" name="Group 77">
            <a:extLst>
              <a:ext uri="{FF2B5EF4-FFF2-40B4-BE49-F238E27FC236}">
                <a16:creationId xmlns:a16="http://schemas.microsoft.com/office/drawing/2014/main" id="{73E33783-7436-4D60-972F-FBF96714033B}"/>
              </a:ext>
            </a:extLst>
          </xdr:cNvPr>
          <xdr:cNvGrpSpPr/>
        </xdr:nvGrpSpPr>
        <xdr:grpSpPr>
          <a:xfrm>
            <a:off x="3302712" y="0"/>
            <a:ext cx="1584243" cy="500697"/>
            <a:chOff x="2530689" y="0"/>
            <a:chExt cx="1484908" cy="501888"/>
          </a:xfrm>
        </xdr:grpSpPr>
        <xdr:sp macro="" textlink="">
          <xdr:nvSpPr>
            <xdr:cNvPr id="95" name="TextBox 94">
              <a:hlinkClick xmlns:r="http://schemas.openxmlformats.org/officeDocument/2006/relationships" r:id="rId4"/>
              <a:extLst>
                <a:ext uri="{FF2B5EF4-FFF2-40B4-BE49-F238E27FC236}">
                  <a16:creationId xmlns:a16="http://schemas.microsoft.com/office/drawing/2014/main" id="{CD158DC8-FE9D-47DF-993D-5DEF396F3B2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96" name="TextBox 95">
              <a:extLst>
                <a:ext uri="{FF2B5EF4-FFF2-40B4-BE49-F238E27FC236}">
                  <a16:creationId xmlns:a16="http://schemas.microsoft.com/office/drawing/2014/main" id="{9857C3B2-BCF4-4725-B899-D31E332CE27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9" name="Group 78">
            <a:extLst>
              <a:ext uri="{FF2B5EF4-FFF2-40B4-BE49-F238E27FC236}">
                <a16:creationId xmlns:a16="http://schemas.microsoft.com/office/drawing/2014/main" id="{FA58A840-5884-42A4-B179-6487BC032337}"/>
              </a:ext>
            </a:extLst>
          </xdr:cNvPr>
          <xdr:cNvGrpSpPr/>
        </xdr:nvGrpSpPr>
        <xdr:grpSpPr>
          <a:xfrm>
            <a:off x="4954554" y="0"/>
            <a:ext cx="1562560" cy="500697"/>
            <a:chOff x="4078956" y="0"/>
            <a:chExt cx="1464584" cy="501888"/>
          </a:xfrm>
        </xdr:grpSpPr>
        <xdr:sp macro="" textlink="">
          <xdr:nvSpPr>
            <xdr:cNvPr id="93" name="TextBox 92">
              <a:hlinkClick xmlns:r="http://schemas.openxmlformats.org/officeDocument/2006/relationships" r:id="rId5"/>
              <a:extLst>
                <a:ext uri="{FF2B5EF4-FFF2-40B4-BE49-F238E27FC236}">
                  <a16:creationId xmlns:a16="http://schemas.microsoft.com/office/drawing/2014/main" id="{76EBBE9B-5AD5-4F6C-84F4-79FDF192B2C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94" name="TextBox 93">
              <a:extLst>
                <a:ext uri="{FF2B5EF4-FFF2-40B4-BE49-F238E27FC236}">
                  <a16:creationId xmlns:a16="http://schemas.microsoft.com/office/drawing/2014/main" id="{A614FFD2-097F-4AB6-AFB6-CA29D783477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0" name="Group 79">
            <a:extLst>
              <a:ext uri="{FF2B5EF4-FFF2-40B4-BE49-F238E27FC236}">
                <a16:creationId xmlns:a16="http://schemas.microsoft.com/office/drawing/2014/main" id="{94A05DA8-6FC2-4FCB-AD46-446F511C186C}"/>
              </a:ext>
            </a:extLst>
          </xdr:cNvPr>
          <xdr:cNvGrpSpPr/>
        </xdr:nvGrpSpPr>
        <xdr:grpSpPr>
          <a:xfrm>
            <a:off x="6615989" y="9525"/>
            <a:ext cx="2004137" cy="485775"/>
            <a:chOff x="5636217" y="9494"/>
            <a:chExt cx="1878474" cy="484192"/>
          </a:xfrm>
        </xdr:grpSpPr>
        <xdr:sp macro="" textlink="">
          <xdr:nvSpPr>
            <xdr:cNvPr id="91" name="TextBox 90">
              <a:extLst>
                <a:ext uri="{FF2B5EF4-FFF2-40B4-BE49-F238E27FC236}">
                  <a16:creationId xmlns:a16="http://schemas.microsoft.com/office/drawing/2014/main" id="{40314599-8BF7-4878-9B7F-430B0850EDFF}"/>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2" name="TextBox 91">
              <a:hlinkClick xmlns:r="http://schemas.openxmlformats.org/officeDocument/2006/relationships" r:id="rId6"/>
              <a:extLst>
                <a:ext uri="{FF2B5EF4-FFF2-40B4-BE49-F238E27FC236}">
                  <a16:creationId xmlns:a16="http://schemas.microsoft.com/office/drawing/2014/main" id="{51485C93-370A-4EAF-9F7B-F907344C0DA8}"/>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81" name="Group 80">
            <a:extLst>
              <a:ext uri="{FF2B5EF4-FFF2-40B4-BE49-F238E27FC236}">
                <a16:creationId xmlns:a16="http://schemas.microsoft.com/office/drawing/2014/main" id="{7C9BEDE4-3A10-4009-8FF3-B72947D77399}"/>
              </a:ext>
            </a:extLst>
          </xdr:cNvPr>
          <xdr:cNvGrpSpPr/>
        </xdr:nvGrpSpPr>
        <xdr:grpSpPr>
          <a:xfrm>
            <a:off x="8728228" y="0"/>
            <a:ext cx="1603179" cy="654962"/>
            <a:chOff x="7616019" y="0"/>
            <a:chExt cx="1502657" cy="654289"/>
          </a:xfrm>
        </xdr:grpSpPr>
        <xdr:sp macro="" textlink="">
          <xdr:nvSpPr>
            <xdr:cNvPr id="89" name="TextBox 88">
              <a:hlinkClick xmlns:r="http://schemas.openxmlformats.org/officeDocument/2006/relationships" r:id="rId7"/>
              <a:extLst>
                <a:ext uri="{FF2B5EF4-FFF2-40B4-BE49-F238E27FC236}">
                  <a16:creationId xmlns:a16="http://schemas.microsoft.com/office/drawing/2014/main" id="{F3F02023-B705-46E9-9559-642198115702}"/>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0" name="TextBox 89">
              <a:extLst>
                <a:ext uri="{FF2B5EF4-FFF2-40B4-BE49-F238E27FC236}">
                  <a16:creationId xmlns:a16="http://schemas.microsoft.com/office/drawing/2014/main" id="{8E676EE3-6DA3-4154-A1EE-94CAE261B0A0}"/>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82" name="Group 81">
            <a:extLst>
              <a:ext uri="{FF2B5EF4-FFF2-40B4-BE49-F238E27FC236}">
                <a16:creationId xmlns:a16="http://schemas.microsoft.com/office/drawing/2014/main" id="{341558C0-651B-4DD8-9F66-C7B900CDBBF1}"/>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8"/>
              <a:extLst>
                <a:ext uri="{FF2B5EF4-FFF2-40B4-BE49-F238E27FC236}">
                  <a16:creationId xmlns:a16="http://schemas.microsoft.com/office/drawing/2014/main" id="{2F775CFF-6640-477C-A5D7-D46E3A42AD4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9"/>
              <a:extLst>
                <a:ext uri="{FF2B5EF4-FFF2-40B4-BE49-F238E27FC236}">
                  <a16:creationId xmlns:a16="http://schemas.microsoft.com/office/drawing/2014/main" id="{BBF573F2-4998-400C-8880-A53E06B1FFB5}"/>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F87C9D35-2B0C-42F3-A66B-B8FDE4206EB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0"/>
              <a:extLst>
                <a:ext uri="{FF2B5EF4-FFF2-40B4-BE49-F238E27FC236}">
                  <a16:creationId xmlns:a16="http://schemas.microsoft.com/office/drawing/2014/main" id="{22F904D7-9748-46B1-9B15-1E3B732864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11"/>
              <a:extLst>
                <a:ext uri="{FF2B5EF4-FFF2-40B4-BE49-F238E27FC236}">
                  <a16:creationId xmlns:a16="http://schemas.microsoft.com/office/drawing/2014/main" id="{93FF85C3-5A50-46EF-A74F-8C0584D7B8A8}"/>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5C0C377-1CC5-4572-90F1-AD903939751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504825</xdr:colOff>
      <xdr:row>1</xdr:row>
      <xdr:rowOff>161925</xdr:rowOff>
    </xdr:from>
    <xdr:to>
      <xdr:col>6</xdr:col>
      <xdr:colOff>1005075</xdr:colOff>
      <xdr:row>2</xdr:row>
      <xdr:rowOff>115573</xdr:rowOff>
    </xdr:to>
    <xdr:sp macro="" textlink="">
      <xdr:nvSpPr>
        <xdr:cNvPr id="100" name="TextBox 99">
          <a:hlinkClick xmlns:r="http://schemas.openxmlformats.org/officeDocument/2006/relationships" r:id="rId1"/>
          <a:extLst>
            <a:ext uri="{FF2B5EF4-FFF2-40B4-BE49-F238E27FC236}">
              <a16:creationId xmlns:a16="http://schemas.microsoft.com/office/drawing/2014/main" id="{853878B5-10E4-44DC-9A2D-9B875C2B305E}"/>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11</xdr:col>
      <xdr:colOff>373259</xdr:colOff>
      <xdr:row>5</xdr:row>
      <xdr:rowOff>54353</xdr:rowOff>
    </xdr:to>
    <xdr:grpSp>
      <xdr:nvGrpSpPr>
        <xdr:cNvPr id="27" name="Group 26">
          <a:extLst>
            <a:ext uri="{FF2B5EF4-FFF2-40B4-BE49-F238E27FC236}">
              <a16:creationId xmlns:a16="http://schemas.microsoft.com/office/drawing/2014/main" id="{73FF81D5-E6B7-4DC9-A867-7CD7BF0F3EF2}"/>
            </a:ext>
          </a:extLst>
        </xdr:cNvPr>
        <xdr:cNvGrpSpPr/>
      </xdr:nvGrpSpPr>
      <xdr:grpSpPr>
        <a:xfrm>
          <a:off x="0" y="0"/>
          <a:ext cx="13565384" cy="1006853"/>
          <a:chOff x="0" y="0"/>
          <a:chExt cx="13565384" cy="1006853"/>
        </a:xfrm>
      </xdr:grpSpPr>
      <xdr:grpSp>
        <xdr:nvGrpSpPr>
          <xdr:cNvPr id="28" name="Group 27">
            <a:extLst>
              <a:ext uri="{FF2B5EF4-FFF2-40B4-BE49-F238E27FC236}">
                <a16:creationId xmlns:a16="http://schemas.microsoft.com/office/drawing/2014/main" id="{EE51E9C8-51B6-4752-8874-7E208F518E7E}"/>
              </a:ext>
            </a:extLst>
          </xdr:cNvPr>
          <xdr:cNvGrpSpPr/>
        </xdr:nvGrpSpPr>
        <xdr:grpSpPr>
          <a:xfrm>
            <a:off x="1646474" y="0"/>
            <a:ext cx="1591505" cy="664291"/>
            <a:chOff x="978300" y="0"/>
            <a:chExt cx="1491714" cy="663813"/>
          </a:xfrm>
        </xdr:grpSpPr>
        <xdr:sp macro="" textlink="">
          <xdr:nvSpPr>
            <xdr:cNvPr id="48" name="TextBox 47">
              <a:hlinkClick xmlns:r="http://schemas.openxmlformats.org/officeDocument/2006/relationships" r:id="rId2"/>
              <a:extLst>
                <a:ext uri="{FF2B5EF4-FFF2-40B4-BE49-F238E27FC236}">
                  <a16:creationId xmlns:a16="http://schemas.microsoft.com/office/drawing/2014/main" id="{75C4CA3D-6CF3-4559-8E9A-49C252AA85B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49" name="TextBox 48">
              <a:hlinkClick xmlns:r="http://schemas.openxmlformats.org/officeDocument/2006/relationships" r:id="rId3"/>
              <a:extLst>
                <a:ext uri="{FF2B5EF4-FFF2-40B4-BE49-F238E27FC236}">
                  <a16:creationId xmlns:a16="http://schemas.microsoft.com/office/drawing/2014/main" id="{761E7228-7313-4C13-BDB9-A822B3F6B74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50" name="TextBox 49">
              <a:extLst>
                <a:ext uri="{FF2B5EF4-FFF2-40B4-BE49-F238E27FC236}">
                  <a16:creationId xmlns:a16="http://schemas.microsoft.com/office/drawing/2014/main" id="{700ACDB8-2D6E-4726-A86D-13AA4800C81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9" name="Group 28">
            <a:extLst>
              <a:ext uri="{FF2B5EF4-FFF2-40B4-BE49-F238E27FC236}">
                <a16:creationId xmlns:a16="http://schemas.microsoft.com/office/drawing/2014/main" id="{9C6C65AB-3FFF-4BA6-BCF7-A8495A47C918}"/>
              </a:ext>
            </a:extLst>
          </xdr:cNvPr>
          <xdr:cNvGrpSpPr/>
        </xdr:nvGrpSpPr>
        <xdr:grpSpPr>
          <a:xfrm>
            <a:off x="3302712" y="0"/>
            <a:ext cx="1584243" cy="500697"/>
            <a:chOff x="2530689" y="0"/>
            <a:chExt cx="1484908" cy="501888"/>
          </a:xfrm>
        </xdr:grpSpPr>
        <xdr:sp macro="" textlink="">
          <xdr:nvSpPr>
            <xdr:cNvPr id="46" name="TextBox 45">
              <a:hlinkClick xmlns:r="http://schemas.openxmlformats.org/officeDocument/2006/relationships" r:id="rId4"/>
              <a:extLst>
                <a:ext uri="{FF2B5EF4-FFF2-40B4-BE49-F238E27FC236}">
                  <a16:creationId xmlns:a16="http://schemas.microsoft.com/office/drawing/2014/main" id="{CC549C64-1BC0-4B0F-A860-1BC91A3B09F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7" name="TextBox 46">
              <a:extLst>
                <a:ext uri="{FF2B5EF4-FFF2-40B4-BE49-F238E27FC236}">
                  <a16:creationId xmlns:a16="http://schemas.microsoft.com/office/drawing/2014/main" id="{7D3F3C6F-441F-4851-810E-85ACD03EFEC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0" name="Group 29">
            <a:extLst>
              <a:ext uri="{FF2B5EF4-FFF2-40B4-BE49-F238E27FC236}">
                <a16:creationId xmlns:a16="http://schemas.microsoft.com/office/drawing/2014/main" id="{459073D0-1D35-41FF-BFE9-25DF5DCEEE06}"/>
              </a:ext>
            </a:extLst>
          </xdr:cNvPr>
          <xdr:cNvGrpSpPr/>
        </xdr:nvGrpSpPr>
        <xdr:grpSpPr>
          <a:xfrm>
            <a:off x="4954554" y="0"/>
            <a:ext cx="1562560" cy="500697"/>
            <a:chOff x="4078956" y="0"/>
            <a:chExt cx="1464584" cy="501888"/>
          </a:xfrm>
        </xdr:grpSpPr>
        <xdr:sp macro="" textlink="">
          <xdr:nvSpPr>
            <xdr:cNvPr id="44" name="TextBox 43">
              <a:hlinkClick xmlns:r="http://schemas.openxmlformats.org/officeDocument/2006/relationships" r:id="rId5"/>
              <a:extLst>
                <a:ext uri="{FF2B5EF4-FFF2-40B4-BE49-F238E27FC236}">
                  <a16:creationId xmlns:a16="http://schemas.microsoft.com/office/drawing/2014/main" id="{3F0D4D25-98FB-46E8-83F3-E3CF9EFDD79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45" name="TextBox 44">
              <a:extLst>
                <a:ext uri="{FF2B5EF4-FFF2-40B4-BE49-F238E27FC236}">
                  <a16:creationId xmlns:a16="http://schemas.microsoft.com/office/drawing/2014/main" id="{0A2D8CAC-34A9-4B98-9800-C042F236AAD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1" name="Group 30">
            <a:extLst>
              <a:ext uri="{FF2B5EF4-FFF2-40B4-BE49-F238E27FC236}">
                <a16:creationId xmlns:a16="http://schemas.microsoft.com/office/drawing/2014/main" id="{DB93D4C2-0800-4610-9286-55F1CAA96B2E}"/>
              </a:ext>
            </a:extLst>
          </xdr:cNvPr>
          <xdr:cNvGrpSpPr/>
        </xdr:nvGrpSpPr>
        <xdr:grpSpPr>
          <a:xfrm>
            <a:off x="6615989" y="9525"/>
            <a:ext cx="2004137" cy="485775"/>
            <a:chOff x="5636217" y="9494"/>
            <a:chExt cx="1878474" cy="484192"/>
          </a:xfrm>
        </xdr:grpSpPr>
        <xdr:sp macro="" textlink="">
          <xdr:nvSpPr>
            <xdr:cNvPr id="42" name="TextBox 41">
              <a:extLst>
                <a:ext uri="{FF2B5EF4-FFF2-40B4-BE49-F238E27FC236}">
                  <a16:creationId xmlns:a16="http://schemas.microsoft.com/office/drawing/2014/main" id="{3563D1C6-C083-4DD0-90B7-6E859DC9BADC}"/>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EC406262-1250-4D43-9BF1-14207B47DCCF}"/>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2" name="Group 31">
            <a:extLst>
              <a:ext uri="{FF2B5EF4-FFF2-40B4-BE49-F238E27FC236}">
                <a16:creationId xmlns:a16="http://schemas.microsoft.com/office/drawing/2014/main" id="{EB6C9E86-2196-49F2-A973-D31EA108D0CC}"/>
              </a:ext>
            </a:extLst>
          </xdr:cNvPr>
          <xdr:cNvGrpSpPr/>
        </xdr:nvGrpSpPr>
        <xdr:grpSpPr>
          <a:xfrm>
            <a:off x="8728228" y="0"/>
            <a:ext cx="1603179" cy="654962"/>
            <a:chOff x="7616019" y="0"/>
            <a:chExt cx="1502657" cy="654289"/>
          </a:xfrm>
        </xdr:grpSpPr>
        <xdr:sp macro="" textlink="">
          <xdr:nvSpPr>
            <xdr:cNvPr id="40" name="TextBox 39">
              <a:hlinkClick xmlns:r="http://schemas.openxmlformats.org/officeDocument/2006/relationships" r:id="rId7"/>
              <a:extLst>
                <a:ext uri="{FF2B5EF4-FFF2-40B4-BE49-F238E27FC236}">
                  <a16:creationId xmlns:a16="http://schemas.microsoft.com/office/drawing/2014/main" id="{2D43B9B6-B143-4147-9308-DE2D3A280BD2}"/>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1" name="TextBox 40">
              <a:extLst>
                <a:ext uri="{FF2B5EF4-FFF2-40B4-BE49-F238E27FC236}">
                  <a16:creationId xmlns:a16="http://schemas.microsoft.com/office/drawing/2014/main" id="{137E38AA-1BBA-4FFA-B567-597FB02EE2C8}"/>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3" name="Group 32">
            <a:extLst>
              <a:ext uri="{FF2B5EF4-FFF2-40B4-BE49-F238E27FC236}">
                <a16:creationId xmlns:a16="http://schemas.microsoft.com/office/drawing/2014/main" id="{F00A711F-8094-475E-B195-9EC637A0D068}"/>
              </a:ext>
            </a:extLst>
          </xdr:cNvPr>
          <xdr:cNvGrpSpPr/>
        </xdr:nvGrpSpPr>
        <xdr:grpSpPr>
          <a:xfrm>
            <a:off x="0" y="0"/>
            <a:ext cx="1584245" cy="1006853"/>
            <a:chOff x="0" y="0"/>
            <a:chExt cx="1584245" cy="1006853"/>
          </a:xfrm>
        </xdr:grpSpPr>
        <xdr:sp macro="" textlink="">
          <xdr:nvSpPr>
            <xdr:cNvPr id="35" name="TextBox 34">
              <a:hlinkClick xmlns:r="http://schemas.openxmlformats.org/officeDocument/2006/relationships" r:id="rId8"/>
              <a:extLst>
                <a:ext uri="{FF2B5EF4-FFF2-40B4-BE49-F238E27FC236}">
                  <a16:creationId xmlns:a16="http://schemas.microsoft.com/office/drawing/2014/main" id="{6DA8F822-1E43-469C-91B7-B47B196148B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6" name="TextBox 35">
              <a:hlinkClick xmlns:r="http://schemas.openxmlformats.org/officeDocument/2006/relationships" r:id="rId9"/>
              <a:extLst>
                <a:ext uri="{FF2B5EF4-FFF2-40B4-BE49-F238E27FC236}">
                  <a16:creationId xmlns:a16="http://schemas.microsoft.com/office/drawing/2014/main" id="{F14754DC-3C13-4287-945D-E0A9723C9EC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7" name="TextBox 36">
              <a:extLst>
                <a:ext uri="{FF2B5EF4-FFF2-40B4-BE49-F238E27FC236}">
                  <a16:creationId xmlns:a16="http://schemas.microsoft.com/office/drawing/2014/main" id="{31966C2E-FA96-42D3-A8C5-FD11FE9C0F7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8" name="TextBox 37">
              <a:hlinkClick xmlns:r="http://schemas.openxmlformats.org/officeDocument/2006/relationships" r:id="rId10"/>
              <a:extLst>
                <a:ext uri="{FF2B5EF4-FFF2-40B4-BE49-F238E27FC236}">
                  <a16:creationId xmlns:a16="http://schemas.microsoft.com/office/drawing/2014/main" id="{6A2CF006-972A-4C92-8205-914E6DD21DB6}"/>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9" name="TextBox 38">
              <a:hlinkClick xmlns:r="http://schemas.openxmlformats.org/officeDocument/2006/relationships" r:id="rId11"/>
              <a:extLst>
                <a:ext uri="{FF2B5EF4-FFF2-40B4-BE49-F238E27FC236}">
                  <a16:creationId xmlns:a16="http://schemas.microsoft.com/office/drawing/2014/main" id="{456952EC-395C-4B8D-8992-521F61B84FA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4" name="Picture 33">
            <a:extLst>
              <a:ext uri="{FF2B5EF4-FFF2-40B4-BE49-F238E27FC236}">
                <a16:creationId xmlns:a16="http://schemas.microsoft.com/office/drawing/2014/main" id="{50F2927A-EE9A-4E48-A8B1-B7D137C7DDB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457200</xdr:colOff>
      <xdr:row>1</xdr:row>
      <xdr:rowOff>161925</xdr:rowOff>
    </xdr:from>
    <xdr:to>
      <xdr:col>35</xdr:col>
      <xdr:colOff>176400</xdr:colOff>
      <xdr:row>2</xdr:row>
      <xdr:rowOff>115573</xdr:rowOff>
    </xdr:to>
    <xdr:sp macro="" textlink="">
      <xdr:nvSpPr>
        <xdr:cNvPr id="100" name="TextBox 99">
          <a:hlinkClick xmlns:r="http://schemas.openxmlformats.org/officeDocument/2006/relationships" r:id="rId1"/>
          <a:extLst>
            <a:ext uri="{FF2B5EF4-FFF2-40B4-BE49-F238E27FC236}">
              <a16:creationId xmlns:a16="http://schemas.microsoft.com/office/drawing/2014/main" id="{7DE14E09-CDC8-4498-B91B-0A373685FF71}"/>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38</xdr:col>
      <xdr:colOff>11309</xdr:colOff>
      <xdr:row>5</xdr:row>
      <xdr:rowOff>54353</xdr:rowOff>
    </xdr:to>
    <xdr:grpSp>
      <xdr:nvGrpSpPr>
        <xdr:cNvPr id="27" name="Group 26">
          <a:extLst>
            <a:ext uri="{FF2B5EF4-FFF2-40B4-BE49-F238E27FC236}">
              <a16:creationId xmlns:a16="http://schemas.microsoft.com/office/drawing/2014/main" id="{AA3B7B62-0048-4AAD-B8F9-FB275EE51334}"/>
            </a:ext>
          </a:extLst>
        </xdr:cNvPr>
        <xdr:cNvGrpSpPr/>
      </xdr:nvGrpSpPr>
      <xdr:grpSpPr>
        <a:xfrm>
          <a:off x="0" y="0"/>
          <a:ext cx="13565384" cy="1006853"/>
          <a:chOff x="0" y="0"/>
          <a:chExt cx="13565384" cy="1006853"/>
        </a:xfrm>
      </xdr:grpSpPr>
      <xdr:grpSp>
        <xdr:nvGrpSpPr>
          <xdr:cNvPr id="28" name="Group 27">
            <a:extLst>
              <a:ext uri="{FF2B5EF4-FFF2-40B4-BE49-F238E27FC236}">
                <a16:creationId xmlns:a16="http://schemas.microsoft.com/office/drawing/2014/main" id="{9DCE59CD-572F-4A21-B4B0-A7FD848760E0}"/>
              </a:ext>
            </a:extLst>
          </xdr:cNvPr>
          <xdr:cNvGrpSpPr/>
        </xdr:nvGrpSpPr>
        <xdr:grpSpPr>
          <a:xfrm>
            <a:off x="1646474" y="0"/>
            <a:ext cx="1591505" cy="664291"/>
            <a:chOff x="978300" y="0"/>
            <a:chExt cx="1491714" cy="663813"/>
          </a:xfrm>
        </xdr:grpSpPr>
        <xdr:sp macro="" textlink="">
          <xdr:nvSpPr>
            <xdr:cNvPr id="48" name="TextBox 47">
              <a:hlinkClick xmlns:r="http://schemas.openxmlformats.org/officeDocument/2006/relationships" r:id="rId2"/>
              <a:extLst>
                <a:ext uri="{FF2B5EF4-FFF2-40B4-BE49-F238E27FC236}">
                  <a16:creationId xmlns:a16="http://schemas.microsoft.com/office/drawing/2014/main" id="{0BA5A358-6868-4EFB-974F-E85D5B503C87}"/>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49" name="TextBox 48">
              <a:hlinkClick xmlns:r="http://schemas.openxmlformats.org/officeDocument/2006/relationships" r:id="rId3"/>
              <a:extLst>
                <a:ext uri="{FF2B5EF4-FFF2-40B4-BE49-F238E27FC236}">
                  <a16:creationId xmlns:a16="http://schemas.microsoft.com/office/drawing/2014/main" id="{ED2E6676-4FE1-41B3-B34A-FADD0B79D16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50" name="TextBox 49">
              <a:extLst>
                <a:ext uri="{FF2B5EF4-FFF2-40B4-BE49-F238E27FC236}">
                  <a16:creationId xmlns:a16="http://schemas.microsoft.com/office/drawing/2014/main" id="{53F13053-207E-45E8-A66B-ABAAA5B0FE9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9" name="Group 28">
            <a:extLst>
              <a:ext uri="{FF2B5EF4-FFF2-40B4-BE49-F238E27FC236}">
                <a16:creationId xmlns:a16="http://schemas.microsoft.com/office/drawing/2014/main" id="{5C0298B6-3FC4-4ECC-93F7-74DAA1A583A5}"/>
              </a:ext>
            </a:extLst>
          </xdr:cNvPr>
          <xdr:cNvGrpSpPr/>
        </xdr:nvGrpSpPr>
        <xdr:grpSpPr>
          <a:xfrm>
            <a:off x="3302712" y="0"/>
            <a:ext cx="1584243" cy="500697"/>
            <a:chOff x="2530689" y="0"/>
            <a:chExt cx="1484908" cy="501888"/>
          </a:xfrm>
        </xdr:grpSpPr>
        <xdr:sp macro="" textlink="">
          <xdr:nvSpPr>
            <xdr:cNvPr id="46" name="TextBox 45">
              <a:hlinkClick xmlns:r="http://schemas.openxmlformats.org/officeDocument/2006/relationships" r:id="rId4"/>
              <a:extLst>
                <a:ext uri="{FF2B5EF4-FFF2-40B4-BE49-F238E27FC236}">
                  <a16:creationId xmlns:a16="http://schemas.microsoft.com/office/drawing/2014/main" id="{1FDCE95A-CCF6-4D15-94C6-A43FB863508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7" name="TextBox 46">
              <a:extLst>
                <a:ext uri="{FF2B5EF4-FFF2-40B4-BE49-F238E27FC236}">
                  <a16:creationId xmlns:a16="http://schemas.microsoft.com/office/drawing/2014/main" id="{80471607-9F19-4E1B-99BC-3180CAD03CC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0" name="Group 29">
            <a:extLst>
              <a:ext uri="{FF2B5EF4-FFF2-40B4-BE49-F238E27FC236}">
                <a16:creationId xmlns:a16="http://schemas.microsoft.com/office/drawing/2014/main" id="{53B78E62-7BD5-419D-BBEC-E07BA949BFCD}"/>
              </a:ext>
            </a:extLst>
          </xdr:cNvPr>
          <xdr:cNvGrpSpPr/>
        </xdr:nvGrpSpPr>
        <xdr:grpSpPr>
          <a:xfrm>
            <a:off x="4954554" y="0"/>
            <a:ext cx="1562560" cy="500697"/>
            <a:chOff x="4078956" y="0"/>
            <a:chExt cx="1464584" cy="501888"/>
          </a:xfrm>
        </xdr:grpSpPr>
        <xdr:sp macro="" textlink="">
          <xdr:nvSpPr>
            <xdr:cNvPr id="44" name="TextBox 43">
              <a:hlinkClick xmlns:r="http://schemas.openxmlformats.org/officeDocument/2006/relationships" r:id="rId5"/>
              <a:extLst>
                <a:ext uri="{FF2B5EF4-FFF2-40B4-BE49-F238E27FC236}">
                  <a16:creationId xmlns:a16="http://schemas.microsoft.com/office/drawing/2014/main" id="{D1152C1B-DF21-4F38-86D7-9C56563F48C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45" name="TextBox 44">
              <a:extLst>
                <a:ext uri="{FF2B5EF4-FFF2-40B4-BE49-F238E27FC236}">
                  <a16:creationId xmlns:a16="http://schemas.microsoft.com/office/drawing/2014/main" id="{71BB1845-9ED3-4A34-BE9D-421E77AB5CB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1" name="Group 30">
            <a:extLst>
              <a:ext uri="{FF2B5EF4-FFF2-40B4-BE49-F238E27FC236}">
                <a16:creationId xmlns:a16="http://schemas.microsoft.com/office/drawing/2014/main" id="{42305387-3C01-4702-8A56-017336A513D1}"/>
              </a:ext>
            </a:extLst>
          </xdr:cNvPr>
          <xdr:cNvGrpSpPr/>
        </xdr:nvGrpSpPr>
        <xdr:grpSpPr>
          <a:xfrm>
            <a:off x="6615989" y="9525"/>
            <a:ext cx="2004137" cy="485775"/>
            <a:chOff x="5636217" y="9494"/>
            <a:chExt cx="1878474" cy="484192"/>
          </a:xfrm>
        </xdr:grpSpPr>
        <xdr:sp macro="" textlink="">
          <xdr:nvSpPr>
            <xdr:cNvPr id="42" name="TextBox 41">
              <a:extLst>
                <a:ext uri="{FF2B5EF4-FFF2-40B4-BE49-F238E27FC236}">
                  <a16:creationId xmlns:a16="http://schemas.microsoft.com/office/drawing/2014/main" id="{705BE386-9CDE-4350-B100-68BBD79F37AA}"/>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C2C09E4B-9BA6-4981-9EC8-5D026A5F5ACB}"/>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2" name="Group 31">
            <a:extLst>
              <a:ext uri="{FF2B5EF4-FFF2-40B4-BE49-F238E27FC236}">
                <a16:creationId xmlns:a16="http://schemas.microsoft.com/office/drawing/2014/main" id="{5E8BC18D-6C26-48A4-9919-DC281C9A20CF}"/>
              </a:ext>
            </a:extLst>
          </xdr:cNvPr>
          <xdr:cNvGrpSpPr/>
        </xdr:nvGrpSpPr>
        <xdr:grpSpPr>
          <a:xfrm>
            <a:off x="8728228" y="0"/>
            <a:ext cx="1603179" cy="654962"/>
            <a:chOff x="7616019" y="0"/>
            <a:chExt cx="1502657" cy="654289"/>
          </a:xfrm>
        </xdr:grpSpPr>
        <xdr:sp macro="" textlink="">
          <xdr:nvSpPr>
            <xdr:cNvPr id="40" name="TextBox 39">
              <a:hlinkClick xmlns:r="http://schemas.openxmlformats.org/officeDocument/2006/relationships" r:id="rId7"/>
              <a:extLst>
                <a:ext uri="{FF2B5EF4-FFF2-40B4-BE49-F238E27FC236}">
                  <a16:creationId xmlns:a16="http://schemas.microsoft.com/office/drawing/2014/main" id="{8ABB7692-8092-4C82-AA82-2B663C35FFE6}"/>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1" name="TextBox 40">
              <a:extLst>
                <a:ext uri="{FF2B5EF4-FFF2-40B4-BE49-F238E27FC236}">
                  <a16:creationId xmlns:a16="http://schemas.microsoft.com/office/drawing/2014/main" id="{B7F6E28A-FA88-4064-885A-C39AF12F6593}"/>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3" name="Group 32">
            <a:extLst>
              <a:ext uri="{FF2B5EF4-FFF2-40B4-BE49-F238E27FC236}">
                <a16:creationId xmlns:a16="http://schemas.microsoft.com/office/drawing/2014/main" id="{D9328BD5-67CF-45E2-B7C6-ECECCFCDD7D6}"/>
              </a:ext>
            </a:extLst>
          </xdr:cNvPr>
          <xdr:cNvGrpSpPr/>
        </xdr:nvGrpSpPr>
        <xdr:grpSpPr>
          <a:xfrm>
            <a:off x="0" y="0"/>
            <a:ext cx="1584245" cy="1006853"/>
            <a:chOff x="0" y="0"/>
            <a:chExt cx="1584245" cy="1006853"/>
          </a:xfrm>
        </xdr:grpSpPr>
        <xdr:sp macro="" textlink="">
          <xdr:nvSpPr>
            <xdr:cNvPr id="35" name="TextBox 34">
              <a:hlinkClick xmlns:r="http://schemas.openxmlformats.org/officeDocument/2006/relationships" r:id="rId8"/>
              <a:extLst>
                <a:ext uri="{FF2B5EF4-FFF2-40B4-BE49-F238E27FC236}">
                  <a16:creationId xmlns:a16="http://schemas.microsoft.com/office/drawing/2014/main" id="{46EEE870-8C50-4589-AE21-DECF1AA6ACB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6" name="TextBox 35">
              <a:hlinkClick xmlns:r="http://schemas.openxmlformats.org/officeDocument/2006/relationships" r:id="rId9"/>
              <a:extLst>
                <a:ext uri="{FF2B5EF4-FFF2-40B4-BE49-F238E27FC236}">
                  <a16:creationId xmlns:a16="http://schemas.microsoft.com/office/drawing/2014/main" id="{23893604-2F6D-48C8-9B9D-1D04AC25D2F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7" name="TextBox 36">
              <a:extLst>
                <a:ext uri="{FF2B5EF4-FFF2-40B4-BE49-F238E27FC236}">
                  <a16:creationId xmlns:a16="http://schemas.microsoft.com/office/drawing/2014/main" id="{2E6CE459-79E6-408D-AB2C-D5E43B28704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8" name="TextBox 37">
              <a:hlinkClick xmlns:r="http://schemas.openxmlformats.org/officeDocument/2006/relationships" r:id="rId10"/>
              <a:extLst>
                <a:ext uri="{FF2B5EF4-FFF2-40B4-BE49-F238E27FC236}">
                  <a16:creationId xmlns:a16="http://schemas.microsoft.com/office/drawing/2014/main" id="{B7687429-E11D-45F4-A1B8-3C7F2226945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9" name="TextBox 38">
              <a:hlinkClick xmlns:r="http://schemas.openxmlformats.org/officeDocument/2006/relationships" r:id="rId11"/>
              <a:extLst>
                <a:ext uri="{FF2B5EF4-FFF2-40B4-BE49-F238E27FC236}">
                  <a16:creationId xmlns:a16="http://schemas.microsoft.com/office/drawing/2014/main" id="{393EAB5F-0E1E-4A10-A2F5-6BA4D22A584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4" name="Picture 33">
            <a:extLst>
              <a:ext uri="{FF2B5EF4-FFF2-40B4-BE49-F238E27FC236}">
                <a16:creationId xmlns:a16="http://schemas.microsoft.com/office/drawing/2014/main" id="{1B97C30C-FA07-46B1-B1DC-1616A3D77AC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28</xdr:col>
      <xdr:colOff>325634</xdr:colOff>
      <xdr:row>5</xdr:row>
      <xdr:rowOff>54353</xdr:rowOff>
    </xdr:to>
    <xdr:grpSp>
      <xdr:nvGrpSpPr>
        <xdr:cNvPr id="124" name="Group 123">
          <a:extLst>
            <a:ext uri="{FF2B5EF4-FFF2-40B4-BE49-F238E27FC236}">
              <a16:creationId xmlns:a16="http://schemas.microsoft.com/office/drawing/2014/main" id="{6D4F6320-6835-4824-AD12-919482C27AC1}"/>
            </a:ext>
          </a:extLst>
        </xdr:cNvPr>
        <xdr:cNvGrpSpPr/>
      </xdr:nvGrpSpPr>
      <xdr:grpSpPr>
        <a:xfrm>
          <a:off x="0" y="0"/>
          <a:ext cx="13565384" cy="1006853"/>
          <a:chOff x="0" y="0"/>
          <a:chExt cx="13565384" cy="1006853"/>
        </a:xfrm>
      </xdr:grpSpPr>
      <xdr:grpSp>
        <xdr:nvGrpSpPr>
          <xdr:cNvPr id="125" name="Group 124">
            <a:extLst>
              <a:ext uri="{FF2B5EF4-FFF2-40B4-BE49-F238E27FC236}">
                <a16:creationId xmlns:a16="http://schemas.microsoft.com/office/drawing/2014/main" id="{3EC101B2-8A56-4F80-9FF6-434F37241573}"/>
              </a:ext>
            </a:extLst>
          </xdr:cNvPr>
          <xdr:cNvGrpSpPr/>
        </xdr:nvGrpSpPr>
        <xdr:grpSpPr>
          <a:xfrm>
            <a:off x="1646474" y="0"/>
            <a:ext cx="1591505" cy="664291"/>
            <a:chOff x="978300" y="0"/>
            <a:chExt cx="1491714" cy="663813"/>
          </a:xfrm>
        </xdr:grpSpPr>
        <xdr:sp macro="" textlink="">
          <xdr:nvSpPr>
            <xdr:cNvPr id="145" name="TextBox 144">
              <a:hlinkClick xmlns:r="http://schemas.openxmlformats.org/officeDocument/2006/relationships" r:id="rId1"/>
              <a:extLst>
                <a:ext uri="{FF2B5EF4-FFF2-40B4-BE49-F238E27FC236}">
                  <a16:creationId xmlns:a16="http://schemas.microsoft.com/office/drawing/2014/main" id="{F93C2EB8-7036-43B8-9797-7156C11D0BC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46" name="TextBox 145">
              <a:hlinkClick xmlns:r="http://schemas.openxmlformats.org/officeDocument/2006/relationships" r:id="rId2"/>
              <a:extLst>
                <a:ext uri="{FF2B5EF4-FFF2-40B4-BE49-F238E27FC236}">
                  <a16:creationId xmlns:a16="http://schemas.microsoft.com/office/drawing/2014/main" id="{EA692E90-90C2-4330-B3D4-D0B2E02B8372}"/>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47" name="TextBox 146">
              <a:extLst>
                <a:ext uri="{FF2B5EF4-FFF2-40B4-BE49-F238E27FC236}">
                  <a16:creationId xmlns:a16="http://schemas.microsoft.com/office/drawing/2014/main" id="{5A0121DC-9B0A-4D12-B9A6-1AE29F6034E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6" name="Group 125">
            <a:extLst>
              <a:ext uri="{FF2B5EF4-FFF2-40B4-BE49-F238E27FC236}">
                <a16:creationId xmlns:a16="http://schemas.microsoft.com/office/drawing/2014/main" id="{AEBABF8D-4B53-4DA5-A0DF-30C23145C1D7}"/>
              </a:ext>
            </a:extLst>
          </xdr:cNvPr>
          <xdr:cNvGrpSpPr/>
        </xdr:nvGrpSpPr>
        <xdr:grpSpPr>
          <a:xfrm>
            <a:off x="3302712" y="0"/>
            <a:ext cx="1584243" cy="500697"/>
            <a:chOff x="2530689" y="0"/>
            <a:chExt cx="1484908" cy="501888"/>
          </a:xfrm>
        </xdr:grpSpPr>
        <xdr:sp macro="" textlink="">
          <xdr:nvSpPr>
            <xdr:cNvPr id="143" name="TextBox 142">
              <a:hlinkClick xmlns:r="http://schemas.openxmlformats.org/officeDocument/2006/relationships" r:id="rId3"/>
              <a:extLst>
                <a:ext uri="{FF2B5EF4-FFF2-40B4-BE49-F238E27FC236}">
                  <a16:creationId xmlns:a16="http://schemas.microsoft.com/office/drawing/2014/main" id="{2CBE94FB-7554-412B-9B32-D4A14A1AC3F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44" name="TextBox 143">
              <a:extLst>
                <a:ext uri="{FF2B5EF4-FFF2-40B4-BE49-F238E27FC236}">
                  <a16:creationId xmlns:a16="http://schemas.microsoft.com/office/drawing/2014/main" id="{197507C9-50BB-4483-B7CD-5F4D9F619E6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7" name="Group 126">
            <a:extLst>
              <a:ext uri="{FF2B5EF4-FFF2-40B4-BE49-F238E27FC236}">
                <a16:creationId xmlns:a16="http://schemas.microsoft.com/office/drawing/2014/main" id="{62268002-86B1-43A9-8E47-FEA33D9E234A}"/>
              </a:ext>
            </a:extLst>
          </xdr:cNvPr>
          <xdr:cNvGrpSpPr/>
        </xdr:nvGrpSpPr>
        <xdr:grpSpPr>
          <a:xfrm>
            <a:off x="4954554" y="0"/>
            <a:ext cx="1562560" cy="500697"/>
            <a:chOff x="4078956" y="0"/>
            <a:chExt cx="1464584" cy="501888"/>
          </a:xfrm>
        </xdr:grpSpPr>
        <xdr:sp macro="" textlink="">
          <xdr:nvSpPr>
            <xdr:cNvPr id="141" name="TextBox 140">
              <a:hlinkClick xmlns:r="http://schemas.openxmlformats.org/officeDocument/2006/relationships" r:id="rId4"/>
              <a:extLst>
                <a:ext uri="{FF2B5EF4-FFF2-40B4-BE49-F238E27FC236}">
                  <a16:creationId xmlns:a16="http://schemas.microsoft.com/office/drawing/2014/main" id="{37B9F622-EEB8-4B54-A4E7-7E81FC41CBF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42" name="TextBox 141">
              <a:extLst>
                <a:ext uri="{FF2B5EF4-FFF2-40B4-BE49-F238E27FC236}">
                  <a16:creationId xmlns:a16="http://schemas.microsoft.com/office/drawing/2014/main" id="{0D3009B5-AFF8-41F2-8B00-C443E59152A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8" name="Group 127">
            <a:extLst>
              <a:ext uri="{FF2B5EF4-FFF2-40B4-BE49-F238E27FC236}">
                <a16:creationId xmlns:a16="http://schemas.microsoft.com/office/drawing/2014/main" id="{04DAFE70-D3E1-48E4-910C-C5D4868D777B}"/>
              </a:ext>
            </a:extLst>
          </xdr:cNvPr>
          <xdr:cNvGrpSpPr/>
        </xdr:nvGrpSpPr>
        <xdr:grpSpPr>
          <a:xfrm>
            <a:off x="6615989" y="9525"/>
            <a:ext cx="2004137" cy="485775"/>
            <a:chOff x="5636217" y="9494"/>
            <a:chExt cx="1878474" cy="484192"/>
          </a:xfrm>
        </xdr:grpSpPr>
        <xdr:sp macro="" textlink="">
          <xdr:nvSpPr>
            <xdr:cNvPr id="139" name="TextBox 138">
              <a:extLst>
                <a:ext uri="{FF2B5EF4-FFF2-40B4-BE49-F238E27FC236}">
                  <a16:creationId xmlns:a16="http://schemas.microsoft.com/office/drawing/2014/main" id="{EC4C2106-00D1-416C-BA44-C657DE7D0D4E}"/>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0" name="TextBox 139">
              <a:hlinkClick xmlns:r="http://schemas.openxmlformats.org/officeDocument/2006/relationships" r:id="rId5"/>
              <a:extLst>
                <a:ext uri="{FF2B5EF4-FFF2-40B4-BE49-F238E27FC236}">
                  <a16:creationId xmlns:a16="http://schemas.microsoft.com/office/drawing/2014/main" id="{40D0B8C0-C38D-4300-88EB-107637468ABE}"/>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129" name="Group 128">
            <a:extLst>
              <a:ext uri="{FF2B5EF4-FFF2-40B4-BE49-F238E27FC236}">
                <a16:creationId xmlns:a16="http://schemas.microsoft.com/office/drawing/2014/main" id="{0B049334-7146-4132-B54A-5AFB3187298A}"/>
              </a:ext>
            </a:extLst>
          </xdr:cNvPr>
          <xdr:cNvGrpSpPr/>
        </xdr:nvGrpSpPr>
        <xdr:grpSpPr>
          <a:xfrm>
            <a:off x="8728228" y="0"/>
            <a:ext cx="1603179" cy="654962"/>
            <a:chOff x="7616019" y="0"/>
            <a:chExt cx="1502657" cy="654289"/>
          </a:xfrm>
        </xdr:grpSpPr>
        <xdr:sp macro="" textlink="">
          <xdr:nvSpPr>
            <xdr:cNvPr id="137" name="TextBox 136">
              <a:hlinkClick xmlns:r="http://schemas.openxmlformats.org/officeDocument/2006/relationships" r:id="rId6"/>
              <a:extLst>
                <a:ext uri="{FF2B5EF4-FFF2-40B4-BE49-F238E27FC236}">
                  <a16:creationId xmlns:a16="http://schemas.microsoft.com/office/drawing/2014/main" id="{5109526F-8168-4C45-BFE9-C85011CCEEC3}"/>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8" name="TextBox 137">
              <a:extLst>
                <a:ext uri="{FF2B5EF4-FFF2-40B4-BE49-F238E27FC236}">
                  <a16:creationId xmlns:a16="http://schemas.microsoft.com/office/drawing/2014/main" id="{E76B4A95-1ADF-40B9-9506-35EB0281132E}"/>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130" name="Group 129">
            <a:extLst>
              <a:ext uri="{FF2B5EF4-FFF2-40B4-BE49-F238E27FC236}">
                <a16:creationId xmlns:a16="http://schemas.microsoft.com/office/drawing/2014/main" id="{958E8530-9334-4486-8FCA-3B24695AEACB}"/>
              </a:ext>
            </a:extLst>
          </xdr:cNvPr>
          <xdr:cNvGrpSpPr/>
        </xdr:nvGrpSpPr>
        <xdr:grpSpPr>
          <a:xfrm>
            <a:off x="0" y="0"/>
            <a:ext cx="1584245" cy="1006853"/>
            <a:chOff x="0" y="0"/>
            <a:chExt cx="1584245" cy="1006853"/>
          </a:xfrm>
        </xdr:grpSpPr>
        <xdr:sp macro="" textlink="">
          <xdr:nvSpPr>
            <xdr:cNvPr id="132" name="TextBox 131">
              <a:hlinkClick xmlns:r="http://schemas.openxmlformats.org/officeDocument/2006/relationships" r:id="rId7"/>
              <a:extLst>
                <a:ext uri="{FF2B5EF4-FFF2-40B4-BE49-F238E27FC236}">
                  <a16:creationId xmlns:a16="http://schemas.microsoft.com/office/drawing/2014/main" id="{96654E39-85C0-4F8E-A02D-58BE12B3C5E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33" name="TextBox 132">
              <a:hlinkClick xmlns:r="http://schemas.openxmlformats.org/officeDocument/2006/relationships" r:id="rId8"/>
              <a:extLst>
                <a:ext uri="{FF2B5EF4-FFF2-40B4-BE49-F238E27FC236}">
                  <a16:creationId xmlns:a16="http://schemas.microsoft.com/office/drawing/2014/main" id="{A0E708DC-2BB5-46BD-A8FA-889BA6A65CC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4" name="TextBox 133">
              <a:extLst>
                <a:ext uri="{FF2B5EF4-FFF2-40B4-BE49-F238E27FC236}">
                  <a16:creationId xmlns:a16="http://schemas.microsoft.com/office/drawing/2014/main" id="{05A39E4E-312F-4DF1-B811-3D3C4F68BFC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5" name="TextBox 134">
              <a:hlinkClick xmlns:r="http://schemas.openxmlformats.org/officeDocument/2006/relationships" r:id="rId9"/>
              <a:extLst>
                <a:ext uri="{FF2B5EF4-FFF2-40B4-BE49-F238E27FC236}">
                  <a16:creationId xmlns:a16="http://schemas.microsoft.com/office/drawing/2014/main" id="{6EC404B0-B61A-4FCC-B47C-52A78FFF6219}"/>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6" name="TextBox 135">
              <a:hlinkClick xmlns:r="http://schemas.openxmlformats.org/officeDocument/2006/relationships" r:id="rId10"/>
              <a:extLst>
                <a:ext uri="{FF2B5EF4-FFF2-40B4-BE49-F238E27FC236}">
                  <a16:creationId xmlns:a16="http://schemas.microsoft.com/office/drawing/2014/main" id="{CCE6467E-C75B-4E0D-AA2D-5AB849CC744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1" name="Picture 130">
            <a:extLst>
              <a:ext uri="{FF2B5EF4-FFF2-40B4-BE49-F238E27FC236}">
                <a16:creationId xmlns:a16="http://schemas.microsoft.com/office/drawing/2014/main" id="{F24D16F6-AC31-4A2A-BCD2-A34DF7946BE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20</xdr:col>
      <xdr:colOff>361950</xdr:colOff>
      <xdr:row>1</xdr:row>
      <xdr:rowOff>142875</xdr:rowOff>
    </xdr:from>
    <xdr:to>
      <xdr:col>23</xdr:col>
      <xdr:colOff>81150</xdr:colOff>
      <xdr:row>2</xdr:row>
      <xdr:rowOff>96523</xdr:rowOff>
    </xdr:to>
    <xdr:sp macro="" textlink="">
      <xdr:nvSpPr>
        <xdr:cNvPr id="172" name="TextBox 171">
          <a:hlinkClick xmlns:r="http://schemas.openxmlformats.org/officeDocument/2006/relationships" r:id="rId12"/>
          <a:extLst>
            <a:ext uri="{FF2B5EF4-FFF2-40B4-BE49-F238E27FC236}">
              <a16:creationId xmlns:a16="http://schemas.microsoft.com/office/drawing/2014/main" id="{B4BBBF0D-67C5-4861-8B0B-6FBDF55CBDAC}"/>
            </a:ext>
          </a:extLst>
        </xdr:cNvPr>
        <xdr:cNvSpPr txBox="1"/>
      </xdr:nvSpPr>
      <xdr:spPr>
        <a:xfrm>
          <a:off x="8724900" y="33337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C275AC08-88E6-4BBF-8FD0-5EDAB2132896}"/>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AB59B6F-6F3E-44BF-BC96-A50E6F773444}"/>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8D67AA1-9C17-4AF7-AF27-5251E02CD33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92779E5-283B-4DD9-8D0F-D29BBD33B8E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89AED81-03BD-43F1-AF7F-B9383B6C7A3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B379AFCC-2C33-46B8-B1C6-BC71F1283B8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7F9AB19-B35D-4783-9E31-8D388762845F}"/>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0471D6C-A2DE-462F-8E4F-04743093891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DF72BB0-B1B9-4561-AB11-866FA6BB7EF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0645F9A-21CB-46B9-B2E8-17EC52ECB83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75B7D3D8-7C53-4F77-863F-B8C9DBA7544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16EAFBA2-4B2B-49B0-B5C2-D3ED235CF4E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9A9A0D34-C207-41AD-90ED-3DA121C6F81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BBD6BF-2283-4A04-A2FA-B4009DB65F0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785C148-D2E4-400A-863E-9C8A2B97401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6E01C9E4-E3AC-420D-9E47-0DC24D0D307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4DB92716-227F-40CC-ADE6-0F5ACEECC63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B13D33E5-B923-4D37-8546-A009DAF875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D2C67482-82AE-49CB-9136-4E8A39252DC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5F418A6-DFB7-48BF-9294-88BFC8F8C3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128D1E5-E81B-4E51-9C81-8ECA2D0E675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F94DF83-75DF-4173-A269-A6FED71FAD6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30A2B70-A5B3-4C99-91E5-F4328DB57F1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CF1DA3B-343C-44BD-824D-DE21AC8C756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6FF2AA7-6B62-4B1E-89E8-3A9F30A6A88F}"/>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43DA14F7-E2A3-47D9-9FB5-D0D9D8C6408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06EA760-69ED-4822-AF60-3529120E3E2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D8A17E1-07FE-457A-BE47-FC04B94E217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84B7141-974A-49A8-8680-7A2F7B7FC26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22C1F39-7126-445B-B431-F7D944389478}"/>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6F79532-C517-4849-9F28-E8DECF61718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390B0B-FBD3-4A86-82AD-42F966E53DC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5A8DCB2-DC90-4384-979C-C74E89D3D48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70AC826-C256-4253-A915-6C9846A7EE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35A552B-EAE9-4F6B-B478-2A2E7BE0FA7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6841E4-1822-44F9-8924-95CA53F37BE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495300</xdr:colOff>
      <xdr:row>1</xdr:row>
      <xdr:rowOff>161925</xdr:rowOff>
    </xdr:from>
    <xdr:to>
      <xdr:col>30</xdr:col>
      <xdr:colOff>214500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3EA7EFDD-CDD6-43C0-9D8D-45329280DE08}"/>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35</xdr:col>
      <xdr:colOff>458984</xdr:colOff>
      <xdr:row>5</xdr:row>
      <xdr:rowOff>54353</xdr:rowOff>
    </xdr:to>
    <xdr:grpSp>
      <xdr:nvGrpSpPr>
        <xdr:cNvPr id="52" name="Group 51">
          <a:extLst>
            <a:ext uri="{FF2B5EF4-FFF2-40B4-BE49-F238E27FC236}">
              <a16:creationId xmlns:a16="http://schemas.microsoft.com/office/drawing/2014/main" id="{6D9A666D-8F3D-46CA-9F82-DFE9DAD4B062}"/>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10282F17-A3DE-4724-B195-ED17607D4EF0}"/>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CF806ADA-5486-4191-B258-4C6D5DCBDA5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639353FE-5B18-4293-BFDA-DE17E3D71B8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2F840D3C-9654-4925-AA02-0FFFBB9BF43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207CD1AD-AF9F-4667-81C8-0ED989DA6B60}"/>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6987A1D5-05EF-4897-9B43-E96AC2CF4053}"/>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0367D54E-E555-472A-B1DD-FCAF86523431}"/>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93928576-5FBE-498E-A2FB-3457AB3421B2}"/>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3ECD012C-8F80-473E-8B67-819B19094B4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F94C232C-46C8-4761-B98B-C286E651CDD9}"/>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B2F0B682-F091-4DFE-859D-D40C45F2D152}"/>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8C3BCD4F-E47E-45D9-9686-B6604BFA799D}"/>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61D4C558-E9A4-4055-895E-238625C0B07D}"/>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142A540C-685C-49DD-86DA-F62ED6835924}"/>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AE4749F3-0C68-4CEF-8282-FB762B5032C8}"/>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EE6C0330-CF16-4D45-BC67-8714363FC922}"/>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3BFD9E1E-D958-4A83-8B78-1F0A740B73D1}"/>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48FA26B9-8D3B-42B2-957C-744C0A94CC58}"/>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8C5C2D48-1537-4C4B-A8AF-86C98E8516B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D9882716-1CBE-4B9D-AFD9-886CD016E9C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2D631DC7-C428-4393-BB95-B8D24D21CC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0AA25C58-6C33-4001-AF7F-97A9C64CF0AA}"/>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807E4EBC-4D62-4163-A61F-DD1140BC1F4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1A7DA925-BB78-4956-B3D5-E9BB0F5FAE62}"/>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88F7800-81EC-42FA-94E0-3F4A3F23605C}"/>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512516DF-A652-4BA1-AE50-862E4CBEC5F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E07859-3D25-429C-9227-1DA9E00E638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2EE8C6A7-E124-4B98-8F83-C80692CBCAD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0A1A111-AE47-493B-904C-2F575CA33BF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AD779F3-8925-44DF-BCBC-FAE4AC41AF0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BE384CD-1E1C-49BD-82FB-79580E516FF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90F0E48A-E146-4BFF-BA54-E148C23F843E}"/>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1628B5A-14FA-4683-92A9-1051086B8E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64DC0FC-82BD-49BF-9B9E-413BD4D512F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E8A271E8-4C8C-4BE7-86D8-D7F308CB90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F7BDF3E0-7B8F-4275-BC97-4261F3D5D13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63D7095-42A9-4F23-8DA0-EC998FE0CBA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29210AC1-5708-48D9-AE2C-FE8DED57DC72}"/>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F6586400-F378-470E-9C5E-C7EF2CCC704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B5273DF-2046-4682-B7E5-79418D248F6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C41E735A-5C49-4981-8E71-1678D8153AB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2307097-0BCC-4422-B8A5-6523E0B209E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9EF741B-FFA5-42CE-9655-95FA63DE495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6B880C9-4ACD-4309-BCDE-9F0CFC6BA00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757D5C5D-6CDB-4661-89E7-2F31064D147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CCC72B9-B1D3-4FC7-83BF-F1FAC88C168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3E4121F2-F60D-4766-82C6-6B528EA79B3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11FCA1D9-8DAB-480F-972A-B08281B039F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755197D-D485-4D5A-9C70-41703BD5412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7613F60-E529-431B-A30A-A7859C19EDA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5150D1FB-0FC5-41DB-BD78-D9249E82249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209D0C8-BAAA-47F2-BCA9-4779E98656C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D014A4DA-92F5-45FD-B357-77EBBE74F4F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894FBF7-3A7F-43AC-9B34-C91C5FF26DE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CCA18D82-C7D4-4DCD-AFFA-F7264DB504D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9C73C31B-B80B-45FB-AF7D-8B9F77E398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CDC4789-41DA-416A-8A7C-31F20275BD5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BA479780-A85E-4E34-8EC6-D8F82A3E357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09C2FFA-FF78-4888-B9BC-2D42DF646F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495300</xdr:colOff>
      <xdr:row>1</xdr:row>
      <xdr:rowOff>161925</xdr:rowOff>
    </xdr:from>
    <xdr:to>
      <xdr:col>30</xdr:col>
      <xdr:colOff>214500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2AAE36C1-6574-4747-B760-A1EC85751B1C}"/>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35</xdr:col>
      <xdr:colOff>458984</xdr:colOff>
      <xdr:row>5</xdr:row>
      <xdr:rowOff>54353</xdr:rowOff>
    </xdr:to>
    <xdr:grpSp>
      <xdr:nvGrpSpPr>
        <xdr:cNvPr id="52" name="Group 51">
          <a:extLst>
            <a:ext uri="{FF2B5EF4-FFF2-40B4-BE49-F238E27FC236}">
              <a16:creationId xmlns:a16="http://schemas.microsoft.com/office/drawing/2014/main" id="{F6E36534-B1B6-4373-AE97-BB9A44879314}"/>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414F5798-77AC-4BA6-89A2-5191A4120E77}"/>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56D1EA45-B4A4-4C3C-8A81-4797D7567C7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D5B64ED2-F8D5-4E42-8A9F-68817CEFF9EC}"/>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4C209F5E-C086-4055-9C60-14D45E2D7EB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CB46A931-5444-4984-B359-38EF5643C8AE}"/>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0CC51E68-E6D2-4CE5-B6AE-9E007BBAE0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D684DD9F-8879-4878-885E-F86C89562C9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667223C7-7931-42B5-9F53-08CA47AB72B8}"/>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81D565F-D251-435C-A468-5C90ED2E1212}"/>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B7AC9443-845F-40E1-9228-D8D24477BC8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E40198E1-E7E1-438F-B8A2-1FE956F42FDC}"/>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A3931A29-5AA1-4703-B66B-9651C2952982}"/>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75D21474-2123-410F-A15F-A35DDC49D1BC}"/>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4C4EC91D-A0F9-4EA9-80B1-1700EB87A9D2}"/>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F36F4D89-84D4-42FF-BEF0-4CC736E40C3C}"/>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B93DEA4E-D691-43BC-9081-838CCE2C5641}"/>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15202998-0C51-49F4-9F2A-4FBAF55D3385}"/>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7236C4AC-BA10-474F-97D8-A86159FFC35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09EF68F2-D2E3-4D88-80EA-1FC4C2EDD3C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1C6C01DA-EFD3-413F-8405-07DE9E1FA4A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CA595D48-83F2-4F82-86C4-34FFBAB9DA9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4BA4ECA6-F2FB-4155-97BD-397756A0B77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B8AB9263-8F8B-48C5-8415-AE0062C4B3B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5</xdr:row>
      <xdr:rowOff>54353</xdr:rowOff>
    </xdr:to>
    <xdr:grpSp>
      <xdr:nvGrpSpPr>
        <xdr:cNvPr id="75" name="Group 74">
          <a:extLst>
            <a:ext uri="{FF2B5EF4-FFF2-40B4-BE49-F238E27FC236}">
              <a16:creationId xmlns:a16="http://schemas.microsoft.com/office/drawing/2014/main" id="{C4BCB7B6-0118-43AE-8AE4-267965749D8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0F8DC4B-1BE8-49A4-8008-41AD85A3BD1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72DFBDB1-2F1C-4F95-9923-33B1DC52DDA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4071A2C-3963-4FCF-AA7B-D2D171E58A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48EDB614-2A58-427E-AC52-959FE11367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172FD11-A8A8-4FA5-96F5-C2AFACE3E00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60A737-7663-4FCE-AF1F-649DD5BD08F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F8BA913-2F15-46C7-97FF-267479D4407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9F85D70-3165-41F5-884A-7F5DC866B6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76215A4-5F5D-4082-B352-F1C51197099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8BBDE4AC-573E-46AC-8CF0-263B8415FAD6}"/>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AE6A1AD9-78A9-4F91-BF82-45D98A5D29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3F7BADA-3EF1-42FB-A050-AAB1DC6F8168}"/>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4CA2721-3E8A-4BE0-94B5-0E0038712C9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4F7F98B-8073-4BB2-87DC-80737F2F377F}"/>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6F418E4-FE97-4382-B638-37F27CEF50F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D5E0596-4681-42AA-9951-2584C9D2147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BE8128-866A-4DCD-9E14-25045F87BA5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7543DEEA-3A7B-4B22-8239-1B5CB88A9D3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A6BEFD49-DD9C-4F25-A106-E74E05BB23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B2E025F-7512-442A-A2DF-7CAC1B207464}"/>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17C75FB0-A828-4DDD-8279-138A4D52D2D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AAD3DF1D-A5F7-4B5F-8181-65D9362C045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E2283AD-AE30-4D84-B0FB-CE19BD4499F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96FCC7CE-4EC1-463A-A4F2-EF19189D65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17D44526-81A4-493C-9D68-FDECDAEC7F5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CCA74B3-99AF-4A20-830C-B603335C4ED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70BAC067-C145-42C6-B8FE-EF3A5E78C4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62CA2DD-B130-4E35-9961-502275A925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DE9B40F-FB5B-4C28-8D62-558BFFD22AC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20733147-5C11-406E-8E4F-678AE58E18E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20625E3C-66C0-46FF-B1AD-EAD47E3244B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0848D0C-9F35-4CA4-983B-A14BCD49170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15D4AFCA-9174-4340-A31E-912A3E51681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4A4CE2B-AD9A-431B-97E4-E7E4F13F32F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AD43979-74BF-46EF-9DD1-1E44368811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5</xdr:row>
      <xdr:rowOff>54353</xdr:rowOff>
    </xdr:to>
    <xdr:grpSp>
      <xdr:nvGrpSpPr>
        <xdr:cNvPr id="75" name="Group 74">
          <a:extLst>
            <a:ext uri="{FF2B5EF4-FFF2-40B4-BE49-F238E27FC236}">
              <a16:creationId xmlns:a16="http://schemas.microsoft.com/office/drawing/2014/main" id="{A71A9D82-4CC7-4485-9AED-01277C439D6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20155C37-9F14-401B-B00C-8BBE1013862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6FAE94C7-2C1E-4786-A927-CFCAA2D78EE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F31D9D07-A6C1-4ECF-86A3-60FA9E0DF0B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0A251D4-84C4-40B5-A36A-25F8ABD4BF5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227D0034-CD22-4799-9A6F-AAB9680D16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6CE62C8-D556-4B4B-AA49-F946ABEF2EE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D69318-9AFE-4D75-AC2F-2B7D41026D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8B9B75CF-E645-4FFF-A610-030C1755885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C2B669E-A991-4726-96AD-90E5525AA3B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BC7DE32-8E55-4A0D-A83D-709236A16698}"/>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61E30AEE-D7D6-4349-9A0D-DF0D389C527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3D9CC32D-D8F1-4301-A58E-7DE99132CF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A820CBF-BCCD-4FFC-AD15-F89EEB96AC3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4589B0F3-1948-4E25-9876-AFC6253CC79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F5F61F2-5F59-4407-95A6-4E653F1A4A1C}"/>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C1B9CC9F-74F8-4801-A31B-58AB41EB680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5CE73A79-CFD3-49D5-8BCA-A0D63471539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92DC30D-D48A-41BA-9DB2-43275082FFF1}"/>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2A51EB78-8E61-4F9A-B8E3-D189F7D7B81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87CD86E-A17A-4A8C-833B-ABC616AA919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1A6EEA7-FC0B-4267-A3D5-EB0418555C3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B18E30C-F749-499D-A5C6-EDA776AF11C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9BE8A9F6-1B57-460F-8661-912DCC7A683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C08AD863-6609-4C73-B76C-FDE18768B2D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A352E5B-8B44-42C8-91B6-9EE502C4BD8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1923F11-E7C6-409C-A3EE-D101BB184D9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87DC4918-3E41-4496-9953-EBC12A076AF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BEBDC162-6004-4BEA-8B1A-96CB349434F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FF044B18-9C5D-45F4-AC44-104C439632C6}"/>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19B3D672-67E3-494C-B245-84E696634C1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12DACF3-777A-4F6D-980B-74F5A383E59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6786747-3805-473A-AAF8-F9279B9CBED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D2B78C5-133F-47F4-BA85-70E32763E5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ABC0BB7-934B-4451-9CAB-A08C10B8387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CA66B57C-7ECE-4F64-95ED-90F1AD8D2CB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5</xdr:row>
      <xdr:rowOff>54353</xdr:rowOff>
    </xdr:to>
    <xdr:grpSp>
      <xdr:nvGrpSpPr>
        <xdr:cNvPr id="75" name="Group 74">
          <a:extLst>
            <a:ext uri="{FF2B5EF4-FFF2-40B4-BE49-F238E27FC236}">
              <a16:creationId xmlns:a16="http://schemas.microsoft.com/office/drawing/2014/main" id="{0F18FDD1-A899-4EF8-8FE1-84EDF1016AD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EC38D532-9668-4FF5-A944-E4EE92E1368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3A66B49-C155-409E-9E59-D201482A3FD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35CD56B-3865-4E4E-9313-33254BD71E1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2F1FA62-5D3E-4E55-8BD0-684B86FE297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8E98F48-422E-4084-AC17-5B41BA4CBCAB}"/>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D46A88-5B02-4B8E-9E6A-99BCFCF941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7CB650F8-66EA-4059-AEB9-60CF01716D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2DE1EE03-17D4-4225-B834-319DE9BEE88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2A80DEAF-754F-4B9C-A2DF-11ADD852CAC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400AAA2-CD62-4A45-96DE-874CB7B006C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4ED1B505-2548-4732-85AC-63D56E885B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ABEF97DE-4A09-4E20-B6D7-67E9791782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6AEF6EE-C9DB-4E73-B26A-6039BF545D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81FB334-ABED-4BFF-A27C-5DAB805B4DD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305F1078-97C8-4169-90CE-0AC6193CB3D7}"/>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A9DBAB18-2E49-4B7D-A27D-574CE7344FA4}"/>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82EDA51A-3322-4739-B13B-EEDB96DC528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20A3ECC-21C8-48EE-B174-14ADA29729FC}"/>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BE5594E-B392-4FFC-BC55-8B84543FDAB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9F0276B-6945-40C0-A1E9-B4EC9D8EE80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DEF74CA-484D-45B4-9BA7-07CF8AEEB50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71F34FE-54A7-4E2C-9914-0E4D8A06B78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B3B474A-8410-49DA-BE9D-C79DB446226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B8D73AA-0E86-4319-9790-5BB1034E4D4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BD10546-3350-492D-B265-155A3245CCF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8C26B81-3F94-4F41-8EB7-D1BA7BAB44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FA148927-8D63-4DC7-A744-2FDF3968EF4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10C082B-D1CD-440D-896B-EE4B4A5A641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42E59C2-F4D1-4A75-9AB3-CC14752CD9B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83A79BBA-6032-4104-AF1F-3E55CD899EF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56AFC8-179A-4E64-A0FD-AFEFF309FCE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FB7EB44-CD12-4571-9309-730DC9EA7B3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95515C6-D179-4431-856C-E2E1A4E10A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E4E8AF9-D1CD-45AF-985C-5B66E4FBB6B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862E6533-79E6-4A29-B5CB-BB746977A9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1</xdr:row>
      <xdr:rowOff>161925</xdr:rowOff>
    </xdr:from>
    <xdr:to>
      <xdr:col>9</xdr:col>
      <xdr:colOff>509775</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240AD35B-C1D5-43AC-AE1F-F6832C92E0D9}"/>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12</xdr:col>
      <xdr:colOff>659009</xdr:colOff>
      <xdr:row>5</xdr:row>
      <xdr:rowOff>54353</xdr:rowOff>
    </xdr:to>
    <xdr:grpSp>
      <xdr:nvGrpSpPr>
        <xdr:cNvPr id="52" name="Group 51">
          <a:extLst>
            <a:ext uri="{FF2B5EF4-FFF2-40B4-BE49-F238E27FC236}">
              <a16:creationId xmlns:a16="http://schemas.microsoft.com/office/drawing/2014/main" id="{42E887A0-7E0A-4AD0-AA67-89678477BDAC}"/>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C733DF47-D6E1-44F3-9638-D440D349BCAC}"/>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86E3496E-787A-4DF8-B79E-2CA398BC0F1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67742E95-00E3-4F19-985C-6E64EB092844}"/>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CBCEEF06-F727-4E82-A63D-F7838DBA910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5D4E4EB2-3841-4CF2-A0C8-A4B8E489DAE5}"/>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527F7E6D-5AFD-47CE-8EE3-493E4E4CF6D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CD4A145E-DF5F-480A-9EF5-B511246B1953}"/>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CF0D2717-B886-4117-BC4A-B27E856925FA}"/>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DE759743-CCBB-4DB1-AC25-0CF4305E634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841CB3E7-6306-4350-9A7B-084ED78D07A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14BF6C61-389B-49AA-8038-25922715240A}"/>
              </a:ext>
            </a:extLst>
          </xdr:cNvPr>
          <xdr:cNvGrpSpPr/>
        </xdr:nvGrpSpPr>
        <xdr:grpSpPr>
          <a:xfrm>
            <a:off x="6615989" y="9525"/>
            <a:ext cx="2004137" cy="495299"/>
            <a:chOff x="5636217" y="9494"/>
            <a:chExt cx="1878474" cy="493685"/>
          </a:xfrm>
        </xdr:grpSpPr>
        <xdr:sp macro="" textlink="">
          <xdr:nvSpPr>
            <xdr:cNvPr id="67" name="TextBox 66">
              <a:extLst>
                <a:ext uri="{FF2B5EF4-FFF2-40B4-BE49-F238E27FC236}">
                  <a16:creationId xmlns:a16="http://schemas.microsoft.com/office/drawing/2014/main" id="{1C82D521-55BB-4BA0-8999-5C73F754FB4B}"/>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E800CB61-D4FF-4D6E-BA5E-577781C5A0B3}"/>
                </a:ext>
              </a:extLst>
            </xdr:cNvPr>
            <xdr:cNvSpPr txBox="1"/>
          </xdr:nvSpPr>
          <xdr:spPr>
            <a:xfrm>
              <a:off x="5636217" y="341782"/>
              <a:ext cx="1878474" cy="16139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97A5FDEB-51CE-4F57-99B6-D4D9B0408C81}"/>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8E0697E7-A343-4A7B-B054-CDFE2A1D5DCF}"/>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F98F2805-8DEA-4654-B1DD-F66541B8AE56}"/>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1A6F1836-FD1F-4853-948F-8D2F25C6DBF6}"/>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76B10CF5-A5A0-4333-8CEE-9293FF05140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B661B4CE-1E2B-4872-9BA9-B30E8B6EC91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1F026871-C6DB-44E8-8334-F8346CF7E42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A94ABB57-3EBF-4A47-92C9-845320F4DF6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C7FFA6AC-83C7-44A2-91E3-E9AFE952A6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8B0AE4A7-B585-4D47-ACBD-E16DCA0A837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F5E9AB96-F579-496E-83F4-FE9091DF5ED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D90C7A7B-F58C-4255-AFEF-E21ED3648288}"/>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D28F5426-D279-4906-B71A-C95146F3B2A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3F3595FE-859F-49B3-A91F-A1A5679561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5CB07EA-DFEB-4DAB-8484-B4BE77F6AE81}"/>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F5EC7D9C-0A7A-4E8F-A62C-496B8A66C92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B74742E-93CB-4CB5-AED0-5573C77C541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683FD53-F2C6-467F-8B72-49315D15900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FE55E258-4DCB-4B0B-ABD0-CADC8BEE5B7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F9B318AB-9CAD-4E05-AD02-D91D873C48D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82F0632-510C-40E6-9DA4-AF3218F2305A}"/>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89A7A94-A143-4CE6-83BD-C648903E77A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98A0315-CC49-4032-99E2-E41D7966C13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33DD3F9-EB4C-4C86-A5A5-8B8F95465C6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F1E80410-A9B2-408E-958F-CCBD5755D965}"/>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15B0A8D0-6F35-4629-851A-05DC334A056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659FBED3-09E6-4AAF-B5B6-09BFBEF616D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C7F8CC0-03FC-4860-9EED-F39393319E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58FBCD2-5B5D-4B23-87BF-E2978A2BEF7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6AF598C5-A8BA-43CB-B06F-9EB2832A03B9}"/>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4289409-1D15-49B2-9BB4-5F415CA7BEF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333207B-9508-4E9A-ABF7-64F04851E6D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4593E50-7180-4796-B5FB-25196B0E8CE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D82D741-36A4-42D7-9753-9109590226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5F42B1C-DB43-4D0C-9427-5219EF24FE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717ABE2D-A4B7-4EFE-B6ED-7C908C2C3FC2}"/>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3436B42-BB11-4F3F-9126-F30A0C6089A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BC915B46-5004-4EF8-89A6-DE2C1655C1E4}"/>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C977AFE1-9861-48C5-953A-F94B5414980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DBE7833-00C5-4E42-8F7E-9834E0D77F04}"/>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80F67DD-F824-470D-A295-D332ECDABA6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7477205A-C3A5-4872-A17A-317F1EB0F62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2E9F5D7-C056-4F69-9A22-7BEE81329C3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3B7BD11-D226-4932-B54D-D971415112E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45A64504-AC9F-42B1-BE51-84793225AF2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929CD539-03B6-4AA5-B0D1-748B1DDF701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07E6D3ED-F9C0-47A7-8337-6A96AFAAA731}"/>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46F63DA-3AEE-4437-BA58-26252D2AB3DD}"/>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6DE92C1-6F96-4FEC-AC81-FEA1ABB52CD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7D95BD8-DCDE-4D53-967D-E1402D2B534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52BABE1-E764-4035-9144-F1951522091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983127DF-79D5-476F-9240-6D4628DF5ED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DBE44D95-8698-4DA3-93AD-2CC340BDD451}"/>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C968F95A-8035-4625-8DA6-ABFD9E71A31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3A315DE-B9A3-435C-9BB7-30F9A044F22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FA2315E-CE95-4C90-8E66-27A1E029B20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9A92A14E-8DCB-4F97-A104-9D65D24A3692}"/>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0CE2AE1-E81F-40F7-9DC8-F2AD89D531E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184FE0D-1883-4A11-86C6-EE3F7DDBA3F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5189F989-F988-4962-82A4-8BBCA978135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3089667-BAC6-49F3-B347-D5F6C57F5A8A}"/>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9346523-E1F4-42C5-8A87-99F8EF3F07D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5918074-4924-4432-A93E-886D59F6AAA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F180A05-7E40-4ED4-84B8-4CD0AC4B9F3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3489EDC-6836-40A1-AB98-D1718C2A417A}"/>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F972F31D-5C03-4BC5-80C7-7A60B20ED3C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F3F89AB9-96AE-488B-85CB-CB5FD99DAEB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E89B3D-A16F-4819-BEE4-5AE80CEFF1D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B16FC49-6424-4CE3-A74D-706C9F6B52D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D00CE82-D828-4FDD-BF87-D541E82FA56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207B929-5A76-431D-802B-EBD1EE0194A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94DD0BD-D07A-4211-BE5C-74EA4C8C4C0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5CFDFA5D-0279-46EB-8D5A-FB3FDA2BA74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73DCC28-9ABF-40F3-9027-1037CF85ECF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C5BC221-0EF9-40FB-96D5-4910D1CEA98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2C38EA53-B328-4E5B-B507-0448792D7E8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3CAEA7-85B2-4F15-AC50-4219AAC9F4C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4281C31-24FE-47B0-B8B7-EDD11FD9BAF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AE3B51E6-BB69-4936-9749-ECFA285F4D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8646761-6C95-469D-92AA-9116C453AA7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C59BC1D-E687-47A8-AF01-4CEA4075B3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B936AADF-BE3A-4694-BFC6-3137DAF55AE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A7A78B25-B9D2-4007-B248-90F6C556DC2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68293E96-A016-41BB-8518-066CAA34019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FEF94DCA-B183-4559-84B8-E7EEE2D8ED6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6445EB4-9B06-4E19-9BFB-646C77C265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06950D1-C252-4FB5-A271-E3D540ABF33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61C16C-F4DB-466E-ADE6-26BB0A98223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1612E3E-60BF-422B-9427-AF519ADBCBD3}"/>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F84BB067-A5ED-4A36-A4FA-D6960227C8C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0CD5140-A101-4492-BD31-D0400E9FB15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444DD8F-BDA1-409F-B815-0B781ABBC23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AA627A4E-7FAC-4038-831D-BAC16B770D9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221FFD1-1D48-4599-806F-53BAF04646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7A5476FC-F542-45A4-B201-F492E4AEF2B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88BB7E-4065-4348-BB87-3D1FA288758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38F68C8-D6AC-47A3-A4A6-BFDE03324E8D}"/>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79271328-DA35-4845-854B-940BC9CF95A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3C53390-A332-4794-B2CA-28C7E170BE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335F5BF-1CEE-4B1A-8BB5-7BF74216E29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3F6AFC1-E711-4208-9FB4-4B637F6D8C0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F529F06-2ED4-44BC-A566-42211EE8E30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11F96E9A-AF3D-4B67-A456-1B7B38BDE8A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2A909585-CEEB-44A0-8565-FD3F63A809AC}"/>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1B4E89C-AB7A-47C3-9FE3-8A8955BF971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9AA4D89-5030-4227-899C-AE27F9CC793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E4AA0769-2278-45BC-A6EC-55AF5BA9E586}"/>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9C9B0D76-07BE-494F-B5AF-D0518E44711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8A1A952-0846-4680-B440-46298ACFE2C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047B0A6-845E-42A9-8985-232FE3201C7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33F0BA61-7FFC-48A5-8F03-DA2541535CB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0524FB6-3403-43FE-AA17-076FF2FADCF5}"/>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6AF52A30-62F8-47D4-9C42-BC03BF60F70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F4A58DC-1B4C-432F-973B-DF324B40590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73B4E5B-3B76-4B05-A392-9FB0CA868AF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AE792CC-D58F-4693-A8AD-0539CD74D2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701EF59-F584-4D0F-8391-FDC283FEAA9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771AEED-F578-4240-9749-D7636F4083D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5426C830-62A5-4D5B-9023-BA8EB0BD02C9}"/>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67A11AD4-F005-45A9-9DC2-95468C8DC59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608F8618-422E-41BB-B835-225B2375D90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3C395CA4-63B9-424A-A9B9-654CAFDE949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F529FE97-80B5-4581-A9D6-468FF6194F64}"/>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3242C9CA-76C4-458D-BDAD-B0D64406E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66A83E2B-C4E2-485D-8907-C86353B0893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9EBB11B7-23C5-497B-BBA5-B18D1095590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3EE3E15-2D52-4173-A80A-4B713E69DE0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DCCF1CA7-8945-49A7-A986-63FBB573AAE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276B522E-BB5E-4D20-8432-3B3C65263EA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8A34F26C-747A-4FEB-B7CC-ECD91B61CAE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ED63197-4D8C-4B62-8362-3A53A54618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FE43C888-2C5C-42B0-9165-7D4279EEBACD}"/>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393CEEC4-B2D9-43A0-9222-6FEB093909E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1F9BF0D-70E2-4DCE-8C70-C0AE3CA9101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74EA652F-9BD2-4ED9-8581-044B3A6D67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DEC16071-42DE-44DC-8518-883C2710D4C7}"/>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ACC21142-E819-472B-9E2E-328AB983506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95D68FBC-57C3-4E01-80C8-FC21DDCDBA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A3AE49BD-17C1-43E4-8C67-9F7ABFC47C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2499BC1-336F-4CE0-858C-C34A5A692A0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9E872B44-F11F-4952-A94C-629BE9AB2F7B}"/>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E3D10BC8-3210-4E90-9944-0395225ED26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4108121C-D910-41F5-98B4-39848325679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2665CDA-91BE-47E1-90EC-9B7D2F2841A5}"/>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BB0046C7-3D61-455A-9FB8-C84E6555CE6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5CEDD3CE-8D3D-4146-A9A8-D0CD46BF0A3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60C04B97-E766-4018-BF52-E0A4DFFE4EB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AAB359F-F6EB-448B-862D-2B753925153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5B0AABD3-48BA-43B7-AD82-5E57966F07A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D3AFE03A-F9B0-41C9-B479-ED5DA005C84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84DCBF92-2D99-42A7-98B0-1C1A29955C3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297C0EBA-4298-4A01-A626-EBD541703E2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1171D07-520B-4F32-9417-92A1C48A074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E043E8CA-497F-4068-8283-CE81C87C821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EDF84A4E-E0BC-4117-B327-96A6A6BC298F}"/>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8C773C82-FF3F-451A-B7E8-7DDFA4C8FFC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1206935A-C9C3-4549-B4D5-FB656ECA915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CE4EE44C-CD22-4410-A2CE-5AFD5992815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7EAAE1EC-1575-4CA8-A99C-3F09CEF242B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4871CE06-2F06-4623-BBE0-0E56F4E7A8E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425772-6AC7-4DE8-A845-428B0BA3585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257175</xdr:colOff>
      <xdr:row>1</xdr:row>
      <xdr:rowOff>161925</xdr:rowOff>
    </xdr:from>
    <xdr:to>
      <xdr:col>10</xdr:col>
      <xdr:colOff>109725</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D2DBA60F-D135-47FB-B3B3-074D6AF84EE7}"/>
            </a:ext>
          </a:extLst>
        </xdr:cNvPr>
        <xdr:cNvSpPr txBox="1"/>
      </xdr:nvSpPr>
      <xdr:spPr>
        <a:xfrm>
          <a:off x="8724900" y="352425"/>
          <a:ext cx="1548000" cy="14414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14</xdr:col>
      <xdr:colOff>668534</xdr:colOff>
      <xdr:row>5</xdr:row>
      <xdr:rowOff>54353</xdr:rowOff>
    </xdr:to>
    <xdr:grpSp>
      <xdr:nvGrpSpPr>
        <xdr:cNvPr id="52" name="Group 51">
          <a:extLst>
            <a:ext uri="{FF2B5EF4-FFF2-40B4-BE49-F238E27FC236}">
              <a16:creationId xmlns:a16="http://schemas.microsoft.com/office/drawing/2014/main" id="{68075D6E-075C-4F72-BF44-42DFE389D26E}"/>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E4FB261A-914B-4E8E-860C-163CE085C7F8}"/>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F394EBFA-1D1E-407E-AC36-21B4EE3FED1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5A6FBE0C-04EE-4CF3-98B8-D8D09F094F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BB58F71D-0734-43B0-B7D3-7094AA6737D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9BF21597-64A2-48D3-BDE6-F5E0FEB51CCF}"/>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C37B1973-E062-424C-A7B7-7DB8D63760F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97ECD8C4-EB6A-4A3B-8C7C-E8E51286F8A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20FD54B1-E156-4D52-BF48-20C5473F1E50}"/>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F009E1E2-9A5E-4A81-94F6-E2FB08D60F5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135DB09D-716D-4BC7-8F3F-417F76B49CF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275ECB19-4F3F-4D56-A7A5-2F12CB05A691}"/>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1DC1B77D-C7C7-4010-87BC-3FD053E2FE00}"/>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5270C7E8-7504-4EEA-9E02-F6C1BBB23E0D}"/>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34FBECDE-2813-472C-806E-7731D9790AAC}"/>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5317F38E-35BE-4571-90A5-A07895C69399}"/>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BDDAA405-BD59-4BE1-B93B-53CD0DE5D33B}"/>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8D08EF84-1C21-4794-92D8-43B2E35F1C5B}"/>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F4FC8B97-4312-469E-9B4A-B4F3D6D89DE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74B975BA-A4EF-4BD4-B8A3-410E6788D37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4BCA634E-BB72-4DB7-92AD-1F1797D117E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42504C5F-AD31-4809-99DE-135C6856D96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89D1E306-90AF-4C2C-BD1A-68721A1F72C5}"/>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2C3E186C-62FC-4099-949D-80A0DF6C1C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209550</xdr:colOff>
      <xdr:row>1</xdr:row>
      <xdr:rowOff>161925</xdr:rowOff>
    </xdr:from>
    <xdr:to>
      <xdr:col>7</xdr:col>
      <xdr:colOff>1757550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7D28E579-5FD8-438B-8D3E-E2C499AB659C}"/>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10</xdr:col>
      <xdr:colOff>68459</xdr:colOff>
      <xdr:row>5</xdr:row>
      <xdr:rowOff>54353</xdr:rowOff>
    </xdr:to>
    <xdr:grpSp>
      <xdr:nvGrpSpPr>
        <xdr:cNvPr id="52" name="Group 51">
          <a:extLst>
            <a:ext uri="{FF2B5EF4-FFF2-40B4-BE49-F238E27FC236}">
              <a16:creationId xmlns:a16="http://schemas.microsoft.com/office/drawing/2014/main" id="{D90B6D32-88C6-4BC1-BA24-F0054915C95B}"/>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763E1264-1297-4E07-AABC-B3E6AB959A01}"/>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63DFF477-97EA-4EFA-B920-EBB2C016965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517DE0D6-9C1F-4746-81F9-35D0582A80A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07FEA2E1-93F8-462A-915D-01D0404F3E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5989BB54-D6A6-4DFF-9363-F7CFB4DBA2E1}"/>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5ABA5BB2-0B97-4055-8174-52306A48067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926936D8-F763-4606-9A76-2743ADC4BA0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13996E3F-7C5F-4461-9980-89A2321136BB}"/>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51C54C92-8D95-4ACB-BC27-34D097400C9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038FABBC-3FB4-4C42-90DD-D36BF50AC61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C598BA6E-B9F0-40C8-B11D-F2656020EEA3}"/>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8F15F12E-8B84-4B50-9764-9BFB82DFDE51}"/>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260DB43C-3B00-43B2-B7EE-A8F4F9C053C4}"/>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80F66E9E-C39C-48AA-8062-060E5FAC61DC}"/>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D7CF6DE9-3C67-49F8-BF3A-F6958D24A739}"/>
                </a:ext>
              </a:extLst>
            </xdr:cNvPr>
            <xdr:cNvSpPr txBox="1"/>
          </xdr:nvSpPr>
          <xdr:spPr>
            <a:xfrm>
              <a:off x="7616019" y="510289"/>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4B334678-9329-4AFE-882D-69F4AD32F028}"/>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E5CDB6F4-51EB-4157-8702-84232403173E}"/>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45420155-D4CC-4382-99F2-A00BD5B647E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C350F38D-CC3D-475C-8571-8223307C730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C5BFD1B2-21A9-4498-A7A4-4A746798E57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F26F0033-FF20-444D-A636-AF3B797B4E0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92292421-4BEB-4A31-A552-845F8864E3D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74601CD5-7C5E-45AB-B0A8-7CDBCD51193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5</xdr:row>
      <xdr:rowOff>54353</xdr:rowOff>
    </xdr:to>
    <xdr:grpSp>
      <xdr:nvGrpSpPr>
        <xdr:cNvPr id="131" name="Group 130">
          <a:extLst>
            <a:ext uri="{FF2B5EF4-FFF2-40B4-BE49-F238E27FC236}">
              <a16:creationId xmlns:a16="http://schemas.microsoft.com/office/drawing/2014/main" id="{08CD4423-3014-4661-A35D-1A840ED9257A}"/>
            </a:ext>
          </a:extLst>
        </xdr:cNvPr>
        <xdr:cNvGrpSpPr/>
      </xdr:nvGrpSpPr>
      <xdr:grpSpPr>
        <a:xfrm>
          <a:off x="0" y="0"/>
          <a:ext cx="13565384" cy="1006853"/>
          <a:chOff x="0" y="0"/>
          <a:chExt cx="13565384" cy="1006853"/>
        </a:xfrm>
      </xdr:grpSpPr>
      <xdr:grpSp>
        <xdr:nvGrpSpPr>
          <xdr:cNvPr id="132" name="Group 131">
            <a:extLst>
              <a:ext uri="{FF2B5EF4-FFF2-40B4-BE49-F238E27FC236}">
                <a16:creationId xmlns:a16="http://schemas.microsoft.com/office/drawing/2014/main" id="{67DAB4D3-43C8-4F7D-909A-51FCF694CE30}"/>
              </a:ext>
            </a:extLst>
          </xdr:cNvPr>
          <xdr:cNvGrpSpPr/>
        </xdr:nvGrpSpPr>
        <xdr:grpSpPr>
          <a:xfrm>
            <a:off x="1646474" y="0"/>
            <a:ext cx="1591505" cy="826333"/>
            <a:chOff x="978300" y="0"/>
            <a:chExt cx="1491714" cy="825738"/>
          </a:xfrm>
        </xdr:grpSpPr>
        <xdr:sp macro="" textlink="">
          <xdr:nvSpPr>
            <xdr:cNvPr id="163" name="TextBox 162">
              <a:hlinkClick xmlns:r="http://schemas.openxmlformats.org/officeDocument/2006/relationships" r:id="rId1"/>
              <a:extLst>
                <a:ext uri="{FF2B5EF4-FFF2-40B4-BE49-F238E27FC236}">
                  <a16:creationId xmlns:a16="http://schemas.microsoft.com/office/drawing/2014/main" id="{1089E750-0ABB-4DE3-B8D6-5A77946A06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4" name="TextBox 163">
              <a:hlinkClick xmlns:r="http://schemas.openxmlformats.org/officeDocument/2006/relationships" r:id="rId2"/>
              <a:extLst>
                <a:ext uri="{FF2B5EF4-FFF2-40B4-BE49-F238E27FC236}">
                  <a16:creationId xmlns:a16="http://schemas.microsoft.com/office/drawing/2014/main" id="{1B9A39FC-16CF-492B-9CC8-58A5E09244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5" name="TextBox 164">
              <a:hlinkClick xmlns:r="http://schemas.openxmlformats.org/officeDocument/2006/relationships" r:id="rId3"/>
              <a:extLst>
                <a:ext uri="{FF2B5EF4-FFF2-40B4-BE49-F238E27FC236}">
                  <a16:creationId xmlns:a16="http://schemas.microsoft.com/office/drawing/2014/main" id="{94C5EA3A-BE9D-49B3-ABC3-2039B702646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6" name="TextBox 165">
              <a:extLst>
                <a:ext uri="{FF2B5EF4-FFF2-40B4-BE49-F238E27FC236}">
                  <a16:creationId xmlns:a16="http://schemas.microsoft.com/office/drawing/2014/main" id="{817D11B0-1DE5-47CF-ADF9-2B56559EDD0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3" name="Group 132">
            <a:extLst>
              <a:ext uri="{FF2B5EF4-FFF2-40B4-BE49-F238E27FC236}">
                <a16:creationId xmlns:a16="http://schemas.microsoft.com/office/drawing/2014/main" id="{8056DA9F-4268-4938-AEDB-94988C481775}"/>
              </a:ext>
            </a:extLst>
          </xdr:cNvPr>
          <xdr:cNvGrpSpPr/>
        </xdr:nvGrpSpPr>
        <xdr:grpSpPr>
          <a:xfrm>
            <a:off x="3302711" y="0"/>
            <a:ext cx="1584244" cy="662238"/>
            <a:chOff x="2530688" y="0"/>
            <a:chExt cx="1484909" cy="663813"/>
          </a:xfrm>
        </xdr:grpSpPr>
        <xdr:sp macro="" textlink="">
          <xdr:nvSpPr>
            <xdr:cNvPr id="160" name="TextBox 159">
              <a:hlinkClick xmlns:r="http://schemas.openxmlformats.org/officeDocument/2006/relationships" r:id="rId4"/>
              <a:extLst>
                <a:ext uri="{FF2B5EF4-FFF2-40B4-BE49-F238E27FC236}">
                  <a16:creationId xmlns:a16="http://schemas.microsoft.com/office/drawing/2014/main" id="{9143BA9E-DD4E-476D-8961-17D24FA5448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61" name="TextBox 160">
              <a:hlinkClick xmlns:r="http://schemas.openxmlformats.org/officeDocument/2006/relationships" r:id="rId5"/>
              <a:extLst>
                <a:ext uri="{FF2B5EF4-FFF2-40B4-BE49-F238E27FC236}">
                  <a16:creationId xmlns:a16="http://schemas.microsoft.com/office/drawing/2014/main" id="{8E958019-9A10-475B-8914-13F724ED506B}"/>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62" name="TextBox 161">
              <a:extLst>
                <a:ext uri="{FF2B5EF4-FFF2-40B4-BE49-F238E27FC236}">
                  <a16:creationId xmlns:a16="http://schemas.microsoft.com/office/drawing/2014/main" id="{4502D953-6EF1-4681-A404-F4D2EFA1C95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4" name="Group 133">
            <a:extLst>
              <a:ext uri="{FF2B5EF4-FFF2-40B4-BE49-F238E27FC236}">
                <a16:creationId xmlns:a16="http://schemas.microsoft.com/office/drawing/2014/main" id="{FA67B93E-8066-4E0E-AF6E-D279B94E8796}"/>
              </a:ext>
            </a:extLst>
          </xdr:cNvPr>
          <xdr:cNvGrpSpPr/>
        </xdr:nvGrpSpPr>
        <xdr:grpSpPr>
          <a:xfrm>
            <a:off x="4954554" y="0"/>
            <a:ext cx="1562560" cy="662238"/>
            <a:chOff x="4078956" y="0"/>
            <a:chExt cx="1464584" cy="663813"/>
          </a:xfrm>
        </xdr:grpSpPr>
        <xdr:sp macro="" textlink="">
          <xdr:nvSpPr>
            <xdr:cNvPr id="157" name="TextBox 156">
              <a:hlinkClick xmlns:r="http://schemas.openxmlformats.org/officeDocument/2006/relationships" r:id="rId6"/>
              <a:extLst>
                <a:ext uri="{FF2B5EF4-FFF2-40B4-BE49-F238E27FC236}">
                  <a16:creationId xmlns:a16="http://schemas.microsoft.com/office/drawing/2014/main" id="{53D97A55-67E6-4617-8306-D53943120DA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8" name="TextBox 157">
              <a:hlinkClick xmlns:r="http://schemas.openxmlformats.org/officeDocument/2006/relationships" r:id="rId7"/>
              <a:extLst>
                <a:ext uri="{FF2B5EF4-FFF2-40B4-BE49-F238E27FC236}">
                  <a16:creationId xmlns:a16="http://schemas.microsoft.com/office/drawing/2014/main" id="{BB861755-513C-4228-B1DE-15525ADA422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9" name="TextBox 158">
              <a:extLst>
                <a:ext uri="{FF2B5EF4-FFF2-40B4-BE49-F238E27FC236}">
                  <a16:creationId xmlns:a16="http://schemas.microsoft.com/office/drawing/2014/main" id="{4B828BC4-3856-494F-B63F-51F8051AEA4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8DE2954C-7CCE-4FA7-9012-68B0020E4A8B}"/>
              </a:ext>
            </a:extLst>
          </xdr:cNvPr>
          <xdr:cNvGrpSpPr/>
        </xdr:nvGrpSpPr>
        <xdr:grpSpPr>
          <a:xfrm>
            <a:off x="6635513" y="0"/>
            <a:ext cx="1584243" cy="662238"/>
            <a:chOff x="5654517" y="0"/>
            <a:chExt cx="1484908" cy="663813"/>
          </a:xfrm>
        </xdr:grpSpPr>
        <xdr:sp macro="" textlink="">
          <xdr:nvSpPr>
            <xdr:cNvPr id="154" name="TextBox 153">
              <a:hlinkClick xmlns:r="http://schemas.openxmlformats.org/officeDocument/2006/relationships" r:id="rId8"/>
              <a:extLst>
                <a:ext uri="{FF2B5EF4-FFF2-40B4-BE49-F238E27FC236}">
                  <a16:creationId xmlns:a16="http://schemas.microsoft.com/office/drawing/2014/main" id="{CD93489F-76A2-46D1-BE23-23A32089E1C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5" name="TextBox 154">
              <a:hlinkClick xmlns:r="http://schemas.openxmlformats.org/officeDocument/2006/relationships" r:id="rId9"/>
              <a:extLst>
                <a:ext uri="{FF2B5EF4-FFF2-40B4-BE49-F238E27FC236}">
                  <a16:creationId xmlns:a16="http://schemas.microsoft.com/office/drawing/2014/main" id="{037A8B0C-8B83-4934-B9D5-899221F68E6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6" name="TextBox 155">
              <a:extLst>
                <a:ext uri="{FF2B5EF4-FFF2-40B4-BE49-F238E27FC236}">
                  <a16:creationId xmlns:a16="http://schemas.microsoft.com/office/drawing/2014/main" id="{4640F882-C835-424F-80CD-40B4F50A6B9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6" name="Group 135">
            <a:extLst>
              <a:ext uri="{FF2B5EF4-FFF2-40B4-BE49-F238E27FC236}">
                <a16:creationId xmlns:a16="http://schemas.microsoft.com/office/drawing/2014/main" id="{E0C77B40-E971-49D7-9B61-492541A29102}"/>
              </a:ext>
            </a:extLst>
          </xdr:cNvPr>
          <xdr:cNvGrpSpPr/>
        </xdr:nvGrpSpPr>
        <xdr:grpSpPr>
          <a:xfrm>
            <a:off x="8301914" y="0"/>
            <a:ext cx="1584243" cy="981336"/>
            <a:chOff x="7216431" y="0"/>
            <a:chExt cx="1484908" cy="978138"/>
          </a:xfrm>
        </xdr:grpSpPr>
        <xdr:sp macro="" textlink="">
          <xdr:nvSpPr>
            <xdr:cNvPr id="149" name="TextBox 148">
              <a:hlinkClick xmlns:r="http://schemas.openxmlformats.org/officeDocument/2006/relationships" r:id="rId10"/>
              <a:extLst>
                <a:ext uri="{FF2B5EF4-FFF2-40B4-BE49-F238E27FC236}">
                  <a16:creationId xmlns:a16="http://schemas.microsoft.com/office/drawing/2014/main" id="{2E93D383-257E-4A5C-93E3-3B8AA49A685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50" name="TextBox 149">
              <a:hlinkClick xmlns:r="http://schemas.openxmlformats.org/officeDocument/2006/relationships" r:id="rId11"/>
              <a:extLst>
                <a:ext uri="{FF2B5EF4-FFF2-40B4-BE49-F238E27FC236}">
                  <a16:creationId xmlns:a16="http://schemas.microsoft.com/office/drawing/2014/main" id="{FE568662-AB8F-4364-9C61-781EF9590BD5}"/>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51" name="TextBox 150">
              <a:hlinkClick xmlns:r="http://schemas.openxmlformats.org/officeDocument/2006/relationships" r:id="rId12"/>
              <a:extLst>
                <a:ext uri="{FF2B5EF4-FFF2-40B4-BE49-F238E27FC236}">
                  <a16:creationId xmlns:a16="http://schemas.microsoft.com/office/drawing/2014/main" id="{BB3B33A7-EEC5-4CCC-9827-79DF48BA3B9E}"/>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52" name="TextBox 151">
              <a:extLst>
                <a:ext uri="{FF2B5EF4-FFF2-40B4-BE49-F238E27FC236}">
                  <a16:creationId xmlns:a16="http://schemas.microsoft.com/office/drawing/2014/main" id="{1CA4492D-5312-4517-87E2-EEE51C0F44B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3" name="TextBox 152">
              <a:hlinkClick xmlns:r="http://schemas.openxmlformats.org/officeDocument/2006/relationships" r:id="rId13"/>
              <a:extLst>
                <a:ext uri="{FF2B5EF4-FFF2-40B4-BE49-F238E27FC236}">
                  <a16:creationId xmlns:a16="http://schemas.microsoft.com/office/drawing/2014/main" id="{F3DE7911-53F3-487B-8E08-CDC05F610C6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37" name="Group 136">
            <a:extLst>
              <a:ext uri="{FF2B5EF4-FFF2-40B4-BE49-F238E27FC236}">
                <a16:creationId xmlns:a16="http://schemas.microsoft.com/office/drawing/2014/main" id="{8460CB7D-3D82-4DB9-AC5B-CF616B8350AA}"/>
              </a:ext>
            </a:extLst>
          </xdr:cNvPr>
          <xdr:cNvGrpSpPr/>
        </xdr:nvGrpSpPr>
        <xdr:grpSpPr>
          <a:xfrm>
            <a:off x="9962104" y="0"/>
            <a:ext cx="1588508" cy="821118"/>
            <a:chOff x="8772524" y="0"/>
            <a:chExt cx="1488905" cy="820275"/>
          </a:xfrm>
        </xdr:grpSpPr>
        <xdr:sp macro="" textlink="">
          <xdr:nvSpPr>
            <xdr:cNvPr id="145" name="TextBox 144">
              <a:hlinkClick xmlns:r="http://schemas.openxmlformats.org/officeDocument/2006/relationships" r:id="rId14"/>
              <a:extLst>
                <a:ext uri="{FF2B5EF4-FFF2-40B4-BE49-F238E27FC236}">
                  <a16:creationId xmlns:a16="http://schemas.microsoft.com/office/drawing/2014/main" id="{FC89E651-6DE3-443E-A7AF-70DE4483C14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6" name="TextBox 145">
              <a:hlinkClick xmlns:r="http://schemas.openxmlformats.org/officeDocument/2006/relationships" r:id="rId15"/>
              <a:extLst>
                <a:ext uri="{FF2B5EF4-FFF2-40B4-BE49-F238E27FC236}">
                  <a16:creationId xmlns:a16="http://schemas.microsoft.com/office/drawing/2014/main" id="{6CCE0BB8-3373-4738-AE92-76E2FD7F04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7" name="TextBox 146">
              <a:extLst>
                <a:ext uri="{FF2B5EF4-FFF2-40B4-BE49-F238E27FC236}">
                  <a16:creationId xmlns:a16="http://schemas.microsoft.com/office/drawing/2014/main" id="{59853CF7-28BF-4309-AE08-265B5FF9913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8" name="TextBox 147">
              <a:hlinkClick xmlns:r="http://schemas.openxmlformats.org/officeDocument/2006/relationships" r:id="rId16"/>
              <a:extLst>
                <a:ext uri="{FF2B5EF4-FFF2-40B4-BE49-F238E27FC236}">
                  <a16:creationId xmlns:a16="http://schemas.microsoft.com/office/drawing/2014/main" id="{99E466EE-22D1-4E1B-BE8B-A823322DB235}"/>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47A1B248-40FB-4A01-BE58-A2E8C6057943}"/>
              </a:ext>
            </a:extLst>
          </xdr:cNvPr>
          <xdr:cNvGrpSpPr/>
        </xdr:nvGrpSpPr>
        <xdr:grpSpPr>
          <a:xfrm>
            <a:off x="0" y="0"/>
            <a:ext cx="1584245" cy="1006853"/>
            <a:chOff x="0" y="0"/>
            <a:chExt cx="1584245" cy="1006853"/>
          </a:xfrm>
        </xdr:grpSpPr>
        <xdr:sp macro="" textlink="">
          <xdr:nvSpPr>
            <xdr:cNvPr id="140" name="TextBox 139">
              <a:hlinkClick xmlns:r="http://schemas.openxmlformats.org/officeDocument/2006/relationships" r:id="rId17"/>
              <a:extLst>
                <a:ext uri="{FF2B5EF4-FFF2-40B4-BE49-F238E27FC236}">
                  <a16:creationId xmlns:a16="http://schemas.microsoft.com/office/drawing/2014/main" id="{7D543B67-1F84-4381-9F3C-DC3AFAD8D2C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41" name="TextBox 140">
              <a:hlinkClick xmlns:r="http://schemas.openxmlformats.org/officeDocument/2006/relationships" r:id="rId18"/>
              <a:extLst>
                <a:ext uri="{FF2B5EF4-FFF2-40B4-BE49-F238E27FC236}">
                  <a16:creationId xmlns:a16="http://schemas.microsoft.com/office/drawing/2014/main" id="{7C5B5837-E52A-4F74-A8DE-0D3BF9F745D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42" name="TextBox 141">
              <a:extLst>
                <a:ext uri="{FF2B5EF4-FFF2-40B4-BE49-F238E27FC236}">
                  <a16:creationId xmlns:a16="http://schemas.microsoft.com/office/drawing/2014/main" id="{717B0F30-DFAD-4A2F-9731-9259CC1C0B7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43" name="TextBox 142">
              <a:hlinkClick xmlns:r="http://schemas.openxmlformats.org/officeDocument/2006/relationships" r:id="rId19"/>
              <a:extLst>
                <a:ext uri="{FF2B5EF4-FFF2-40B4-BE49-F238E27FC236}">
                  <a16:creationId xmlns:a16="http://schemas.microsoft.com/office/drawing/2014/main" id="{35E7E2A9-8A7D-46CB-888F-16ADDBCD2BA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44" name="TextBox 143">
              <a:hlinkClick xmlns:r="http://schemas.openxmlformats.org/officeDocument/2006/relationships" r:id="rId20"/>
              <a:extLst>
                <a:ext uri="{FF2B5EF4-FFF2-40B4-BE49-F238E27FC236}">
                  <a16:creationId xmlns:a16="http://schemas.microsoft.com/office/drawing/2014/main" id="{BA70D201-6D92-4FB1-98BC-482D6F117F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9" name="Picture 138">
            <a:extLst>
              <a:ext uri="{FF2B5EF4-FFF2-40B4-BE49-F238E27FC236}">
                <a16:creationId xmlns:a16="http://schemas.microsoft.com/office/drawing/2014/main" id="{5177AEC2-F5EB-4B87-B855-FD23FC3F59B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_CETR_CLS_G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ensation%20&amp;%20Benefits/Sectoral%20Data%20Project/2024%20Compensation%20&amp;%20Employee%20Turnover%20Report/teamSharedfiles/reportTemplateUpdate2025cheraJoe/2025_CETR_NU_SAFE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H2"/>
      <sheetName val="Q1"/>
      <sheetName val="R1"/>
      <sheetName val="A1"/>
      <sheetName val="A2"/>
      <sheetName val="A4"/>
      <sheetName val="A5"/>
      <sheetName val="A3"/>
      <sheetName val="B1"/>
      <sheetName val="B2"/>
      <sheetName val="C1"/>
      <sheetName val="C2"/>
      <sheetName val="D1"/>
      <sheetName val="D2"/>
      <sheetName val="E1"/>
      <sheetName val="E2"/>
      <sheetName val="E3"/>
      <sheetName val="E4"/>
      <sheetName val="E5"/>
      <sheetName val="Wage Grid"/>
      <sheetName val="Job Families"/>
      <sheetName val="Wage Calculator"/>
      <sheetName val="Delegated Wage Grid"/>
      <sheetName val="Lists"/>
      <sheetName val="Website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L14" t="str">
            <v>14-P</v>
          </cell>
        </row>
        <row r="15">
          <cell r="L15" t="str">
            <v>15-P</v>
          </cell>
        </row>
        <row r="16">
          <cell r="L16" t="str">
            <v>16-P</v>
          </cell>
        </row>
        <row r="17">
          <cell r="L17" t="str">
            <v>17-P</v>
          </cell>
        </row>
        <row r="18">
          <cell r="L18" t="str">
            <v>18-P</v>
          </cell>
        </row>
        <row r="19">
          <cell r="L19" t="str">
            <v>19-P</v>
          </cell>
        </row>
        <row r="20">
          <cell r="L20" t="str">
            <v>20-P</v>
          </cell>
        </row>
      </sheetData>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H2"/>
      <sheetName val="Q1"/>
      <sheetName val="A1"/>
      <sheetName val="A2"/>
      <sheetName val="A3"/>
      <sheetName val="A4"/>
      <sheetName val="A5"/>
      <sheetName val="R1"/>
      <sheetName val="N1"/>
      <sheetName val="N2"/>
      <sheetName val="M1"/>
      <sheetName val="M2"/>
      <sheetName val="B1"/>
      <sheetName val="B2"/>
      <sheetName val="S1"/>
      <sheetName val="S2"/>
      <sheetName val="T1"/>
      <sheetName val="T2"/>
      <sheetName val="T3"/>
      <sheetName val="T4"/>
      <sheetName val="E5"/>
      <sheetName val="Wage Grid"/>
      <sheetName val="Job Families"/>
      <sheetName val="Wage Calculator"/>
      <sheetName val="Report Checklist"/>
      <sheetName val="Delegated Wage Grid"/>
      <sheetName val="Lists"/>
      <sheetName val="WebsiteImport"/>
    </sheetNames>
    <sheetDataSet>
      <sheetData sheetId="0"/>
      <sheetData sheetId="1"/>
      <sheetData sheetId="2"/>
      <sheetData sheetId="3">
        <row r="23">
          <cell r="D2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2.gov.bc.ca/gov/content/taxes/employer-health-tax/employer-health-tax-overview" TargetMode="External"/><Relationship Id="rId7" Type="http://schemas.openxmlformats.org/officeDocument/2006/relationships/drawing" Target="../drawings/drawing3.xml"/><Relationship Id="rId2" Type="http://schemas.openxmlformats.org/officeDocument/2006/relationships/hyperlink" Target="https://www2.gov.bc.ca/gov/content/careers-myhr/all-employees/leave-time-off/sick-leave/stiip" TargetMode="External"/><Relationship Id="rId1" Type="http://schemas.openxmlformats.org/officeDocument/2006/relationships/hyperlink" Target="https://www.canada.ca/en/employment-social-development/programs/ei/ei-list/ei-employers/premium-reduction-program.html" TargetMode="External"/><Relationship Id="rId6" Type="http://schemas.openxmlformats.org/officeDocument/2006/relationships/printerSettings" Target="../printerSettings/printerSettings3.bin"/><Relationship Id="rId5" Type="http://schemas.openxmlformats.org/officeDocument/2006/relationships/hyperlink" Target="https://www.cssea.bc.ca/index.php?option=com_content&amp;view=article&amp;id=46&amp;Itemid=162"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zoomScaleNormal="100" workbookViewId="0">
      <selection activeCell="B15" sqref="B15:D15"/>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2" t="s">
        <v>728</v>
      </c>
      <c r="B9" s="992"/>
      <c r="C9" s="992"/>
      <c r="D9" s="992"/>
      <c r="E9" s="598"/>
      <c r="F9" s="2"/>
      <c r="G9" s="2"/>
      <c r="H9" s="2"/>
      <c r="I9" s="2"/>
      <c r="J9" s="2"/>
    </row>
    <row r="10" spans="1:10" ht="18.75" x14ac:dyDescent="0.3">
      <c r="A10" s="957" t="s">
        <v>750</v>
      </c>
      <c r="B10" s="888"/>
      <c r="C10" s="888"/>
      <c r="D10" s="888"/>
      <c r="E10" s="598"/>
      <c r="F10" s="2"/>
      <c r="G10" s="2"/>
      <c r="H10" s="2"/>
      <c r="I10" s="2"/>
      <c r="J10" s="2"/>
    </row>
    <row r="11" spans="1:10" x14ac:dyDescent="0.25">
      <c r="A11" s="2"/>
      <c r="B11" s="2"/>
      <c r="C11" s="2"/>
      <c r="D11" s="2"/>
      <c r="E11" s="598"/>
      <c r="F11" s="2"/>
      <c r="G11" s="2"/>
      <c r="H11" s="2"/>
      <c r="I11" s="2"/>
      <c r="J11" s="2"/>
    </row>
    <row r="12" spans="1:10" ht="18.75" x14ac:dyDescent="0.3">
      <c r="A12" s="993" t="s">
        <v>0</v>
      </c>
      <c r="B12" s="993"/>
      <c r="C12" s="993"/>
      <c r="D12" s="993"/>
      <c r="E12" s="598"/>
      <c r="F12" s="2"/>
      <c r="G12" s="2"/>
      <c r="H12" s="2"/>
      <c r="I12" s="2"/>
      <c r="J12" s="2"/>
    </row>
    <row r="13" spans="1:10" ht="15.75" thickBot="1" x14ac:dyDescent="0.3">
      <c r="A13" s="2"/>
      <c r="B13" s="2"/>
      <c r="C13" s="2"/>
      <c r="D13" s="2"/>
      <c r="E13" s="598"/>
      <c r="F13" s="2"/>
      <c r="G13" s="2"/>
      <c r="H13" s="2"/>
      <c r="I13" s="2"/>
      <c r="J13" s="2"/>
    </row>
    <row r="14" spans="1:10" x14ac:dyDescent="0.25">
      <c r="A14" s="3" t="s">
        <v>2</v>
      </c>
      <c r="B14" s="994"/>
      <c r="C14" s="995"/>
      <c r="D14" s="996"/>
      <c r="E14" s="598"/>
      <c r="F14" s="717" t="s">
        <v>601</v>
      </c>
      <c r="G14" s="717" t="s">
        <v>625</v>
      </c>
      <c r="H14" s="2"/>
      <c r="I14" s="745"/>
      <c r="J14" s="2"/>
    </row>
    <row r="15" spans="1:10" x14ac:dyDescent="0.25">
      <c r="A15" s="4" t="s">
        <v>1</v>
      </c>
      <c r="B15" s="997"/>
      <c r="C15" s="998"/>
      <c r="D15" s="999"/>
      <c r="E15" s="598"/>
      <c r="F15" s="2"/>
      <c r="G15" s="2"/>
      <c r="H15" s="2"/>
      <c r="I15" s="2"/>
      <c r="J15" s="2"/>
    </row>
    <row r="16" spans="1:10" x14ac:dyDescent="0.25">
      <c r="A16" s="4" t="s">
        <v>721</v>
      </c>
      <c r="B16" s="997"/>
      <c r="C16" s="998"/>
      <c r="D16" s="999"/>
      <c r="E16" s="598"/>
      <c r="F16" s="2"/>
      <c r="G16" s="717" t="s">
        <v>751</v>
      </c>
      <c r="H16" s="2"/>
      <c r="I16" s="2"/>
      <c r="J16" s="2"/>
    </row>
    <row r="17" spans="1:10" x14ac:dyDescent="0.25">
      <c r="A17" s="4" t="s">
        <v>3</v>
      </c>
      <c r="B17" s="997"/>
      <c r="C17" s="998"/>
      <c r="D17" s="999"/>
      <c r="E17" s="598"/>
      <c r="F17" s="2"/>
      <c r="G17" s="717" t="s">
        <v>600</v>
      </c>
      <c r="H17" s="2"/>
      <c r="I17" s="2"/>
      <c r="J17" s="2"/>
    </row>
    <row r="18" spans="1:10" ht="15.75" thickBot="1" x14ac:dyDescent="0.3">
      <c r="A18" s="5" t="s">
        <v>4</v>
      </c>
      <c r="B18" s="1000"/>
      <c r="C18" s="1001"/>
      <c r="D18" s="1002"/>
      <c r="E18" s="598"/>
      <c r="F18" s="2"/>
      <c r="G18" s="2"/>
      <c r="H18" s="2"/>
      <c r="I18" s="2"/>
      <c r="J18" s="745"/>
    </row>
    <row r="19" spans="1:10" x14ac:dyDescent="0.25">
      <c r="A19" s="2"/>
      <c r="B19" s="2"/>
      <c r="C19" s="2"/>
      <c r="D19" s="2"/>
      <c r="E19" s="598"/>
      <c r="F19" s="2"/>
      <c r="G19" s="2"/>
      <c r="H19" s="2"/>
      <c r="I19" s="2"/>
      <c r="J19" s="2"/>
    </row>
    <row r="20" spans="1:10" ht="18.75" x14ac:dyDescent="0.3">
      <c r="A20" s="993" t="s">
        <v>757</v>
      </c>
      <c r="B20" s="993"/>
      <c r="C20" s="993"/>
      <c r="D20" s="993"/>
      <c r="E20" s="598"/>
      <c r="F20" s="2"/>
      <c r="G20" s="2"/>
      <c r="H20" s="2"/>
      <c r="I20" s="2"/>
      <c r="J20" s="2"/>
    </row>
    <row r="21" spans="1:10" ht="18.75" x14ac:dyDescent="0.3">
      <c r="A21" s="993" t="s">
        <v>756</v>
      </c>
      <c r="B21" s="993"/>
      <c r="C21" s="993"/>
      <c r="D21" s="993"/>
      <c r="E21" s="598"/>
      <c r="F21" s="2"/>
      <c r="G21" s="2"/>
      <c r="H21" s="2"/>
      <c r="I21" s="2"/>
      <c r="J21" s="2"/>
    </row>
    <row r="22" spans="1:10" ht="15.75" thickBot="1" x14ac:dyDescent="0.3">
      <c r="A22" s="923" t="s">
        <v>749</v>
      </c>
      <c r="B22" s="2"/>
      <c r="C22" s="2"/>
      <c r="D22" s="2"/>
      <c r="E22" s="598"/>
      <c r="F22" s="2"/>
      <c r="G22" s="2"/>
      <c r="H22" s="2"/>
      <c r="I22" s="2"/>
      <c r="J22" s="2"/>
    </row>
    <row r="23" spans="1:10" x14ac:dyDescent="0.25">
      <c r="A23" s="3" t="s">
        <v>7</v>
      </c>
      <c r="B23" s="547">
        <f>SUM(B29:B32,B34:B39,B41:B64,B66:B68,B70:B74)</f>
        <v>0</v>
      </c>
      <c r="C23" s="548">
        <f>SUM(C29:C32,C34:C39,C41:C64,C66:C68,C70:C74)</f>
        <v>0</v>
      </c>
      <c r="D23" s="549">
        <f>SUM(D29:D32,D34:D39,D41:D64,D66:D68,D70:D74)</f>
        <v>0</v>
      </c>
      <c r="E23" s="990" t="s">
        <v>602</v>
      </c>
      <c r="F23" s="991"/>
      <c r="G23" s="984" t="s">
        <v>530</v>
      </c>
      <c r="H23" s="985"/>
      <c r="I23" s="986"/>
      <c r="J23" s="603" t="str">
        <f>IFERROR(SUM(B29:C32,B34:C39,B41:C64,B66:C68)/SUM(B29:C32,B34:C39,B41:C64,B70:C74,B66:C66),"")</f>
        <v/>
      </c>
    </row>
    <row r="24" spans="1:10" ht="15.75" thickBot="1" x14ac:dyDescent="0.3">
      <c r="A24" s="5" t="s">
        <v>433</v>
      </c>
      <c r="B24" s="550">
        <f>SUM(H29:H32,H34:H39,H41:H64,H66:H68,H70:H74)</f>
        <v>0</v>
      </c>
      <c r="C24" s="551">
        <f>SUM(I29:I32,I34:I39,I41:I64,I66:I68,I70:I74)</f>
        <v>0</v>
      </c>
      <c r="D24" s="552">
        <f>SUM(J29:J32,J34:J39,J41:J64,J66:J68,J70:J74)</f>
        <v>0</v>
      </c>
      <c r="E24" s="990" t="s">
        <v>602</v>
      </c>
      <c r="F24" s="991"/>
      <c r="G24" s="987" t="s">
        <v>531</v>
      </c>
      <c r="H24" s="988"/>
      <c r="I24" s="989"/>
      <c r="J24" s="604" t="str">
        <f>IFERROR(SUM(B70:C74)/SUM(B29:C32,B34:C39,B41:C64,B66:C68,B70:C74),"")</f>
        <v/>
      </c>
    </row>
    <row r="25" spans="1:10" ht="15.75" thickBot="1" x14ac:dyDescent="0.3">
      <c r="A25" s="2"/>
      <c r="B25" s="553"/>
      <c r="C25" s="553"/>
      <c r="D25" s="2"/>
      <c r="E25" s="2"/>
      <c r="F25" s="2"/>
      <c r="G25" s="2"/>
      <c r="H25" s="2"/>
      <c r="I25" s="2"/>
      <c r="J25" s="2"/>
    </row>
    <row r="26" spans="1:10" ht="45.75" thickBot="1" x14ac:dyDescent="0.3">
      <c r="A26" s="6"/>
      <c r="B26" s="554" t="s">
        <v>514</v>
      </c>
      <c r="C26" s="555" t="s">
        <v>515</v>
      </c>
      <c r="D26" s="556" t="s">
        <v>516</v>
      </c>
      <c r="E26" s="557" t="s">
        <v>517</v>
      </c>
      <c r="F26" s="557" t="s">
        <v>518</v>
      </c>
      <c r="G26" s="558" t="s">
        <v>519</v>
      </c>
      <c r="H26" s="559" t="s">
        <v>520</v>
      </c>
      <c r="I26" s="559" t="s">
        <v>521</v>
      </c>
      <c r="J26" s="560" t="s">
        <v>522</v>
      </c>
    </row>
    <row r="27" spans="1:10" s="685" customFormat="1" ht="19.5" thickBot="1" x14ac:dyDescent="0.35">
      <c r="A27" s="679" t="s">
        <v>532</v>
      </c>
      <c r="B27" s="680"/>
      <c r="C27" s="680"/>
      <c r="D27" s="681"/>
      <c r="E27" s="682"/>
      <c r="F27" s="682"/>
      <c r="G27" s="682"/>
      <c r="H27" s="683"/>
      <c r="I27" s="683"/>
      <c r="J27" s="684"/>
    </row>
    <row r="28" spans="1:10" ht="15.75" thickBot="1" x14ac:dyDescent="0.3">
      <c r="A28" s="732" t="s">
        <v>8</v>
      </c>
      <c r="B28" s="733"/>
      <c r="C28" s="733"/>
      <c r="D28" s="734"/>
      <c r="E28" s="735"/>
      <c r="F28" s="735"/>
      <c r="G28" s="735"/>
      <c r="H28" s="736"/>
      <c r="I28" s="736"/>
      <c r="J28" s="737"/>
    </row>
    <row r="29" spans="1:10" x14ac:dyDescent="0.25">
      <c r="A29" s="609" t="s">
        <v>9</v>
      </c>
      <c r="B29" s="590"/>
      <c r="C29" s="591"/>
      <c r="D29" s="592">
        <f>SUM(B29:C29)</f>
        <v>0</v>
      </c>
      <c r="E29" s="564" t="str">
        <f>IFERROR(IF(ISBLANK(B29),"",B29/$B$23),"")</f>
        <v/>
      </c>
      <c r="F29" s="565" t="str">
        <f>IFERROR(IF(ISBLANK(C29),"",C29/$C$23),"")</f>
        <v/>
      </c>
      <c r="G29" s="467" t="str">
        <f>IFERROR(IF(ISBLANK(D29),"",D29/$D$23),"")</f>
        <v/>
      </c>
      <c r="H29" s="566"/>
      <c r="I29" s="593"/>
      <c r="J29" s="594">
        <f>SUM(H29:I29)</f>
        <v>0</v>
      </c>
    </row>
    <row r="30" spans="1:10" x14ac:dyDescent="0.25">
      <c r="A30" s="610" t="s">
        <v>10</v>
      </c>
      <c r="B30" s="569"/>
      <c r="C30" s="570"/>
      <c r="D30" s="571">
        <f t="shared" ref="D30:D74" si="0">SUM(B30:C30)</f>
        <v>0</v>
      </c>
      <c r="E30" s="572" t="str">
        <f t="shared" ref="E30:E74" si="1">IFERROR(IF(ISBLANK(B30),"",B30/$B$23),"")</f>
        <v/>
      </c>
      <c r="F30" s="573" t="str">
        <f t="shared" ref="F30:F74" si="2">IFERROR(IF(ISBLANK(C30),"",C30/$C$23),"")</f>
        <v/>
      </c>
      <c r="G30" s="468" t="str">
        <f t="shared" ref="G30:G74" si="3">IFERROR(IF(ISBLANK(D30),"",D30/$D$23),"")</f>
        <v/>
      </c>
      <c r="H30" s="574"/>
      <c r="I30" s="575"/>
      <c r="J30" s="576">
        <f t="shared" ref="J30:J74" si="4">SUM(H30:I30)</f>
        <v>0</v>
      </c>
    </row>
    <row r="31" spans="1:10" x14ac:dyDescent="0.25">
      <c r="A31" s="611" t="s">
        <v>480</v>
      </c>
      <c r="B31" s="577"/>
      <c r="C31" s="578"/>
      <c r="D31" s="579">
        <f t="shared" si="0"/>
        <v>0</v>
      </c>
      <c r="E31" s="580" t="str">
        <f t="shared" si="1"/>
        <v/>
      </c>
      <c r="F31" s="581" t="str">
        <f t="shared" si="2"/>
        <v/>
      </c>
      <c r="G31" s="469" t="str">
        <f t="shared" si="3"/>
        <v/>
      </c>
      <c r="H31" s="582"/>
      <c r="I31" s="583"/>
      <c r="J31" s="584">
        <f t="shared" si="4"/>
        <v>0</v>
      </c>
    </row>
    <row r="32" spans="1:10" ht="15.75" thickBot="1" x14ac:dyDescent="0.3">
      <c r="A32" s="610" t="s">
        <v>481</v>
      </c>
      <c r="B32" s="569"/>
      <c r="C32" s="570"/>
      <c r="D32" s="571">
        <f t="shared" si="0"/>
        <v>0</v>
      </c>
      <c r="E32" s="572" t="str">
        <f t="shared" si="1"/>
        <v/>
      </c>
      <c r="F32" s="573" t="str">
        <f t="shared" si="2"/>
        <v/>
      </c>
      <c r="G32" s="468" t="str">
        <f t="shared" si="3"/>
        <v/>
      </c>
      <c r="H32" s="574"/>
      <c r="I32" s="575"/>
      <c r="J32" s="576">
        <f t="shared" si="4"/>
        <v>0</v>
      </c>
    </row>
    <row r="33" spans="1:10" ht="15.75" thickBot="1" x14ac:dyDescent="0.3">
      <c r="A33" s="732" t="s">
        <v>11</v>
      </c>
      <c r="B33" s="733"/>
      <c r="C33" s="733"/>
      <c r="D33" s="738"/>
      <c r="E33" s="739"/>
      <c r="F33" s="739"/>
      <c r="G33" s="739"/>
      <c r="H33" s="740"/>
      <c r="I33" s="740"/>
      <c r="J33" s="741"/>
    </row>
    <row r="34" spans="1:10" x14ac:dyDescent="0.25">
      <c r="A34" s="609" t="s">
        <v>590</v>
      </c>
      <c r="B34" s="590"/>
      <c r="C34" s="591"/>
      <c r="D34" s="592">
        <f t="shared" si="0"/>
        <v>0</v>
      </c>
      <c r="E34" s="564" t="str">
        <f t="shared" si="1"/>
        <v/>
      </c>
      <c r="F34" s="565" t="str">
        <f t="shared" si="2"/>
        <v/>
      </c>
      <c r="G34" s="467" t="str">
        <f t="shared" si="3"/>
        <v/>
      </c>
      <c r="H34" s="566"/>
      <c r="I34" s="593"/>
      <c r="J34" s="594">
        <f t="shared" si="4"/>
        <v>0</v>
      </c>
    </row>
    <row r="35" spans="1:10" x14ac:dyDescent="0.25">
      <c r="A35" s="611" t="s">
        <v>591</v>
      </c>
      <c r="B35" s="577"/>
      <c r="C35" s="578"/>
      <c r="D35" s="579">
        <f t="shared" si="0"/>
        <v>0</v>
      </c>
      <c r="E35" s="580" t="str">
        <f t="shared" si="1"/>
        <v/>
      </c>
      <c r="F35" s="581" t="str">
        <f t="shared" si="2"/>
        <v/>
      </c>
      <c r="G35" s="469" t="str">
        <f t="shared" si="3"/>
        <v/>
      </c>
      <c r="H35" s="582"/>
      <c r="I35" s="583"/>
      <c r="J35" s="584">
        <f t="shared" si="4"/>
        <v>0</v>
      </c>
    </row>
    <row r="36" spans="1:10" x14ac:dyDescent="0.25">
      <c r="A36" s="611" t="s">
        <v>592</v>
      </c>
      <c r="B36" s="577"/>
      <c r="C36" s="578"/>
      <c r="D36" s="579">
        <f t="shared" si="0"/>
        <v>0</v>
      </c>
      <c r="E36" s="580" t="str">
        <f t="shared" si="1"/>
        <v/>
      </c>
      <c r="F36" s="581" t="str">
        <f t="shared" si="2"/>
        <v/>
      </c>
      <c r="G36" s="469" t="str">
        <f t="shared" si="3"/>
        <v/>
      </c>
      <c r="H36" s="582"/>
      <c r="I36" s="583"/>
      <c r="J36" s="584">
        <f t="shared" si="4"/>
        <v>0</v>
      </c>
    </row>
    <row r="37" spans="1:10" x14ac:dyDescent="0.25">
      <c r="A37" s="611" t="s">
        <v>593</v>
      </c>
      <c r="B37" s="577"/>
      <c r="C37" s="578"/>
      <c r="D37" s="579">
        <f t="shared" si="0"/>
        <v>0</v>
      </c>
      <c r="E37" s="580" t="str">
        <f t="shared" si="1"/>
        <v/>
      </c>
      <c r="F37" s="581" t="str">
        <f t="shared" si="2"/>
        <v/>
      </c>
      <c r="G37" s="469" t="str">
        <f t="shared" si="3"/>
        <v/>
      </c>
      <c r="H37" s="582"/>
      <c r="I37" s="583"/>
      <c r="J37" s="584">
        <f t="shared" si="4"/>
        <v>0</v>
      </c>
    </row>
    <row r="38" spans="1:10" x14ac:dyDescent="0.25">
      <c r="A38" s="611" t="s">
        <v>594</v>
      </c>
      <c r="B38" s="577"/>
      <c r="C38" s="578"/>
      <c r="D38" s="579">
        <f t="shared" si="0"/>
        <v>0</v>
      </c>
      <c r="E38" s="580" t="str">
        <f t="shared" si="1"/>
        <v/>
      </c>
      <c r="F38" s="581" t="str">
        <f t="shared" si="2"/>
        <v/>
      </c>
      <c r="G38" s="469" t="str">
        <f t="shared" si="3"/>
        <v/>
      </c>
      <c r="H38" s="582"/>
      <c r="I38" s="583"/>
      <c r="J38" s="584">
        <f t="shared" si="4"/>
        <v>0</v>
      </c>
    </row>
    <row r="39" spans="1:10" ht="15.75" thickBot="1" x14ac:dyDescent="0.3">
      <c r="A39" s="803" t="s">
        <v>12</v>
      </c>
      <c r="B39" s="585"/>
      <c r="C39" s="586"/>
      <c r="D39" s="587">
        <f t="shared" si="0"/>
        <v>0</v>
      </c>
      <c r="E39" s="595" t="str">
        <f t="shared" si="1"/>
        <v/>
      </c>
      <c r="F39" s="596" t="str">
        <f t="shared" si="2"/>
        <v/>
      </c>
      <c r="G39" s="470" t="str">
        <f t="shared" si="3"/>
        <v/>
      </c>
      <c r="H39" s="597"/>
      <c r="I39" s="588"/>
      <c r="J39" s="589">
        <f t="shared" si="4"/>
        <v>0</v>
      </c>
    </row>
    <row r="40" spans="1:10" ht="15.75" thickBot="1" x14ac:dyDescent="0.3">
      <c r="A40" s="732" t="s">
        <v>13</v>
      </c>
      <c r="B40" s="733"/>
      <c r="C40" s="733"/>
      <c r="D40" s="738"/>
      <c r="E40" s="739"/>
      <c r="F40" s="739"/>
      <c r="G40" s="739"/>
      <c r="H40" s="740"/>
      <c r="I40" s="740"/>
      <c r="J40" s="741"/>
    </row>
    <row r="41" spans="1:10" x14ac:dyDescent="0.25">
      <c r="A41" s="813" t="s">
        <v>560</v>
      </c>
      <c r="B41" s="808"/>
      <c r="C41" s="795"/>
      <c r="D41" s="796">
        <f t="shared" si="0"/>
        <v>0</v>
      </c>
      <c r="E41" s="797" t="str">
        <f t="shared" si="1"/>
        <v/>
      </c>
      <c r="F41" s="565" t="str">
        <f t="shared" si="2"/>
        <v/>
      </c>
      <c r="G41" s="565" t="str">
        <f t="shared" si="3"/>
        <v/>
      </c>
      <c r="H41" s="798"/>
      <c r="I41" s="593"/>
      <c r="J41" s="594">
        <f t="shared" si="4"/>
        <v>0</v>
      </c>
    </row>
    <row r="42" spans="1:10" x14ac:dyDescent="0.25">
      <c r="A42" s="814" t="s">
        <v>513</v>
      </c>
      <c r="B42" s="809"/>
      <c r="C42" s="690"/>
      <c r="D42" s="703">
        <f t="shared" si="0"/>
        <v>0</v>
      </c>
      <c r="E42" s="714" t="str">
        <f t="shared" si="1"/>
        <v/>
      </c>
      <c r="F42" s="581" t="str">
        <f t="shared" si="2"/>
        <v/>
      </c>
      <c r="G42" s="581" t="str">
        <f t="shared" si="3"/>
        <v/>
      </c>
      <c r="H42" s="697"/>
      <c r="I42" s="583"/>
      <c r="J42" s="584">
        <f t="shared" si="4"/>
        <v>0</v>
      </c>
    </row>
    <row r="43" spans="1:10" x14ac:dyDescent="0.25">
      <c r="A43" s="814" t="s">
        <v>14</v>
      </c>
      <c r="B43" s="809"/>
      <c r="C43" s="690"/>
      <c r="D43" s="703">
        <f t="shared" si="0"/>
        <v>0</v>
      </c>
      <c r="E43" s="714" t="str">
        <f t="shared" si="1"/>
        <v/>
      </c>
      <c r="F43" s="581" t="str">
        <f t="shared" si="2"/>
        <v/>
      </c>
      <c r="G43" s="581" t="str">
        <f t="shared" si="3"/>
        <v/>
      </c>
      <c r="H43" s="697"/>
      <c r="I43" s="583"/>
      <c r="J43" s="584">
        <f t="shared" si="4"/>
        <v>0</v>
      </c>
    </row>
    <row r="44" spans="1:10" x14ac:dyDescent="0.25">
      <c r="A44" s="814" t="s">
        <v>468</v>
      </c>
      <c r="B44" s="809"/>
      <c r="C44" s="690"/>
      <c r="D44" s="703">
        <f t="shared" si="0"/>
        <v>0</v>
      </c>
      <c r="E44" s="714" t="str">
        <f t="shared" si="1"/>
        <v/>
      </c>
      <c r="F44" s="581" t="str">
        <f t="shared" si="2"/>
        <v/>
      </c>
      <c r="G44" s="581" t="str">
        <f t="shared" si="3"/>
        <v/>
      </c>
      <c r="H44" s="697"/>
      <c r="I44" s="583"/>
      <c r="J44" s="584">
        <f t="shared" si="4"/>
        <v>0</v>
      </c>
    </row>
    <row r="45" spans="1:10" x14ac:dyDescent="0.25">
      <c r="A45" s="814" t="s">
        <v>561</v>
      </c>
      <c r="B45" s="809"/>
      <c r="C45" s="690"/>
      <c r="D45" s="703">
        <f t="shared" si="0"/>
        <v>0</v>
      </c>
      <c r="E45" s="714" t="str">
        <f t="shared" si="1"/>
        <v/>
      </c>
      <c r="F45" s="581" t="str">
        <f t="shared" si="2"/>
        <v/>
      </c>
      <c r="G45" s="581" t="str">
        <f t="shared" si="3"/>
        <v/>
      </c>
      <c r="H45" s="697"/>
      <c r="I45" s="583"/>
      <c r="J45" s="584">
        <f t="shared" si="4"/>
        <v>0</v>
      </c>
    </row>
    <row r="46" spans="1:10" x14ac:dyDescent="0.25">
      <c r="A46" s="815" t="s">
        <v>626</v>
      </c>
      <c r="B46" s="810">
        <f>SUM('H2'!B18:B77)</f>
        <v>0</v>
      </c>
      <c r="C46" s="746">
        <f>SUM('H2'!C18:C77)</f>
        <v>0</v>
      </c>
      <c r="D46" s="703">
        <f t="shared" si="0"/>
        <v>0</v>
      </c>
      <c r="E46" s="714" t="str">
        <f t="shared" si="1"/>
        <v/>
      </c>
      <c r="F46" s="581" t="str">
        <f t="shared" si="2"/>
        <v/>
      </c>
      <c r="G46" s="581" t="str">
        <f t="shared" si="3"/>
        <v/>
      </c>
      <c r="H46" s="747">
        <f>SUM('H2'!H18:H77)</f>
        <v>0</v>
      </c>
      <c r="I46" s="748">
        <f>SUM('H2'!I18:I77)</f>
        <v>0</v>
      </c>
      <c r="J46" s="584">
        <f t="shared" si="4"/>
        <v>0</v>
      </c>
    </row>
    <row r="47" spans="1:10" x14ac:dyDescent="0.25">
      <c r="A47" s="814" t="s">
        <v>562</v>
      </c>
      <c r="B47" s="809"/>
      <c r="C47" s="690"/>
      <c r="D47" s="703">
        <f t="shared" si="0"/>
        <v>0</v>
      </c>
      <c r="E47" s="714" t="str">
        <f t="shared" si="1"/>
        <v/>
      </c>
      <c r="F47" s="581" t="str">
        <f t="shared" si="2"/>
        <v/>
      </c>
      <c r="G47" s="581" t="str">
        <f t="shared" si="3"/>
        <v/>
      </c>
      <c r="H47" s="697"/>
      <c r="I47" s="583"/>
      <c r="J47" s="584">
        <f t="shared" si="4"/>
        <v>0</v>
      </c>
    </row>
    <row r="48" spans="1:10" x14ac:dyDescent="0.25">
      <c r="A48" s="885" t="s">
        <v>737</v>
      </c>
      <c r="B48" s="809"/>
      <c r="C48" s="690"/>
      <c r="D48" s="703">
        <f t="shared" si="0"/>
        <v>0</v>
      </c>
      <c r="E48" s="714" t="str">
        <f t="shared" si="1"/>
        <v/>
      </c>
      <c r="F48" s="581" t="str">
        <f t="shared" si="2"/>
        <v/>
      </c>
      <c r="G48" s="581" t="str">
        <f t="shared" si="3"/>
        <v/>
      </c>
      <c r="H48" s="697"/>
      <c r="I48" s="583"/>
      <c r="J48" s="584">
        <f t="shared" si="4"/>
        <v>0</v>
      </c>
    </row>
    <row r="49" spans="1:10" x14ac:dyDescent="0.25">
      <c r="A49" s="885" t="s">
        <v>738</v>
      </c>
      <c r="B49" s="809"/>
      <c r="C49" s="690"/>
      <c r="D49" s="703">
        <f t="shared" si="0"/>
        <v>0</v>
      </c>
      <c r="E49" s="714" t="str">
        <f t="shared" si="1"/>
        <v/>
      </c>
      <c r="F49" s="581" t="str">
        <f t="shared" si="2"/>
        <v/>
      </c>
      <c r="G49" s="581" t="str">
        <f t="shared" si="3"/>
        <v/>
      </c>
      <c r="H49" s="697"/>
      <c r="I49" s="583"/>
      <c r="J49" s="584">
        <f t="shared" si="4"/>
        <v>0</v>
      </c>
    </row>
    <row r="50" spans="1:10" x14ac:dyDescent="0.25">
      <c r="A50" s="885" t="s">
        <v>16</v>
      </c>
      <c r="B50" s="809"/>
      <c r="C50" s="690"/>
      <c r="D50" s="703">
        <f t="shared" si="0"/>
        <v>0</v>
      </c>
      <c r="E50" s="714" t="str">
        <f t="shared" si="1"/>
        <v/>
      </c>
      <c r="F50" s="581" t="str">
        <f t="shared" si="2"/>
        <v/>
      </c>
      <c r="G50" s="581" t="str">
        <f t="shared" si="3"/>
        <v/>
      </c>
      <c r="H50" s="697"/>
      <c r="I50" s="583"/>
      <c r="J50" s="584">
        <f t="shared" si="4"/>
        <v>0</v>
      </c>
    </row>
    <row r="51" spans="1:10" x14ac:dyDescent="0.25">
      <c r="A51" s="886" t="s">
        <v>563</v>
      </c>
      <c r="B51" s="811"/>
      <c r="C51" s="691"/>
      <c r="D51" s="703">
        <f t="shared" si="0"/>
        <v>0</v>
      </c>
      <c r="E51" s="714" t="str">
        <f t="shared" si="1"/>
        <v/>
      </c>
      <c r="F51" s="581" t="str">
        <f t="shared" si="2"/>
        <v/>
      </c>
      <c r="G51" s="581" t="str">
        <f t="shared" si="3"/>
        <v/>
      </c>
      <c r="H51" s="697"/>
      <c r="I51" s="583"/>
      <c r="J51" s="584">
        <f t="shared" si="4"/>
        <v>0</v>
      </c>
    </row>
    <row r="52" spans="1:10" x14ac:dyDescent="0.25">
      <c r="A52" s="885" t="s">
        <v>17</v>
      </c>
      <c r="B52" s="809"/>
      <c r="C52" s="690"/>
      <c r="D52" s="703">
        <f t="shared" si="0"/>
        <v>0</v>
      </c>
      <c r="E52" s="714" t="str">
        <f t="shared" si="1"/>
        <v/>
      </c>
      <c r="F52" s="581" t="str">
        <f t="shared" si="2"/>
        <v/>
      </c>
      <c r="G52" s="581" t="str">
        <f t="shared" si="3"/>
        <v/>
      </c>
      <c r="H52" s="697"/>
      <c r="I52" s="583"/>
      <c r="J52" s="584">
        <f t="shared" si="4"/>
        <v>0</v>
      </c>
    </row>
    <row r="53" spans="1:10" x14ac:dyDescent="0.25">
      <c r="A53" s="885" t="s">
        <v>739</v>
      </c>
      <c r="B53" s="809"/>
      <c r="C53" s="690"/>
      <c r="D53" s="703">
        <f t="shared" si="0"/>
        <v>0</v>
      </c>
      <c r="E53" s="714" t="str">
        <f t="shared" si="1"/>
        <v/>
      </c>
      <c r="F53" s="581" t="str">
        <f t="shared" si="2"/>
        <v/>
      </c>
      <c r="G53" s="581" t="str">
        <f t="shared" si="3"/>
        <v/>
      </c>
      <c r="H53" s="697"/>
      <c r="I53" s="583"/>
      <c r="J53" s="584">
        <f t="shared" si="4"/>
        <v>0</v>
      </c>
    </row>
    <row r="54" spans="1:10" x14ac:dyDescent="0.25">
      <c r="A54" s="885" t="s">
        <v>467</v>
      </c>
      <c r="B54" s="809"/>
      <c r="C54" s="690"/>
      <c r="D54" s="703">
        <f t="shared" si="0"/>
        <v>0</v>
      </c>
      <c r="E54" s="714" t="str">
        <f t="shared" si="1"/>
        <v/>
      </c>
      <c r="F54" s="581" t="str">
        <f t="shared" si="2"/>
        <v/>
      </c>
      <c r="G54" s="581" t="str">
        <f t="shared" si="3"/>
        <v/>
      </c>
      <c r="H54" s="697"/>
      <c r="I54" s="583"/>
      <c r="J54" s="584">
        <f t="shared" si="4"/>
        <v>0</v>
      </c>
    </row>
    <row r="55" spans="1:10" x14ac:dyDescent="0.25">
      <c r="A55" s="885" t="s">
        <v>740</v>
      </c>
      <c r="B55" s="809"/>
      <c r="C55" s="690"/>
      <c r="D55" s="703">
        <f t="shared" si="0"/>
        <v>0</v>
      </c>
      <c r="E55" s="714" t="str">
        <f t="shared" si="1"/>
        <v/>
      </c>
      <c r="F55" s="581" t="str">
        <f t="shared" si="2"/>
        <v/>
      </c>
      <c r="G55" s="581" t="str">
        <f t="shared" si="3"/>
        <v/>
      </c>
      <c r="H55" s="697"/>
      <c r="I55" s="583"/>
      <c r="J55" s="584">
        <f t="shared" si="4"/>
        <v>0</v>
      </c>
    </row>
    <row r="56" spans="1:10" x14ac:dyDescent="0.25">
      <c r="A56" s="885" t="s">
        <v>564</v>
      </c>
      <c r="B56" s="809"/>
      <c r="C56" s="690"/>
      <c r="D56" s="703">
        <f t="shared" si="0"/>
        <v>0</v>
      </c>
      <c r="E56" s="714" t="str">
        <f t="shared" si="1"/>
        <v/>
      </c>
      <c r="F56" s="581" t="str">
        <f t="shared" si="2"/>
        <v/>
      </c>
      <c r="G56" s="581" t="str">
        <f t="shared" si="3"/>
        <v/>
      </c>
      <c r="H56" s="697"/>
      <c r="I56" s="583"/>
      <c r="J56" s="584">
        <f t="shared" si="4"/>
        <v>0</v>
      </c>
    </row>
    <row r="57" spans="1:10" x14ac:dyDescent="0.25">
      <c r="A57" s="885" t="s">
        <v>470</v>
      </c>
      <c r="B57" s="809"/>
      <c r="C57" s="690"/>
      <c r="D57" s="703">
        <f t="shared" si="0"/>
        <v>0</v>
      </c>
      <c r="E57" s="714" t="str">
        <f t="shared" si="1"/>
        <v/>
      </c>
      <c r="F57" s="581" t="str">
        <f t="shared" si="2"/>
        <v/>
      </c>
      <c r="G57" s="581" t="str">
        <f t="shared" si="3"/>
        <v/>
      </c>
      <c r="H57" s="697"/>
      <c r="I57" s="583"/>
      <c r="J57" s="584">
        <f t="shared" si="4"/>
        <v>0</v>
      </c>
    </row>
    <row r="58" spans="1:10" x14ac:dyDescent="0.25">
      <c r="A58" s="885" t="s">
        <v>741</v>
      </c>
      <c r="B58" s="809"/>
      <c r="C58" s="690"/>
      <c r="D58" s="703">
        <f t="shared" si="0"/>
        <v>0</v>
      </c>
      <c r="E58" s="714" t="str">
        <f t="shared" si="1"/>
        <v/>
      </c>
      <c r="F58" s="581" t="str">
        <f t="shared" si="2"/>
        <v/>
      </c>
      <c r="G58" s="581" t="str">
        <f t="shared" si="3"/>
        <v/>
      </c>
      <c r="H58" s="697"/>
      <c r="I58" s="583"/>
      <c r="J58" s="584">
        <f t="shared" si="4"/>
        <v>0</v>
      </c>
    </row>
    <row r="59" spans="1:10" x14ac:dyDescent="0.25">
      <c r="A59" s="885" t="s">
        <v>565</v>
      </c>
      <c r="B59" s="809"/>
      <c r="C59" s="690"/>
      <c r="D59" s="703">
        <f t="shared" si="0"/>
        <v>0</v>
      </c>
      <c r="E59" s="714" t="str">
        <f t="shared" si="1"/>
        <v/>
      </c>
      <c r="F59" s="581" t="str">
        <f t="shared" si="2"/>
        <v/>
      </c>
      <c r="G59" s="581" t="str">
        <f t="shared" si="3"/>
        <v/>
      </c>
      <c r="H59" s="697"/>
      <c r="I59" s="583"/>
      <c r="J59" s="584">
        <f t="shared" si="4"/>
        <v>0</v>
      </c>
    </row>
    <row r="60" spans="1:10" x14ac:dyDescent="0.25">
      <c r="A60" s="885" t="s">
        <v>471</v>
      </c>
      <c r="B60" s="809"/>
      <c r="C60" s="690"/>
      <c r="D60" s="703">
        <f t="shared" si="0"/>
        <v>0</v>
      </c>
      <c r="E60" s="714" t="str">
        <f t="shared" si="1"/>
        <v/>
      </c>
      <c r="F60" s="581" t="str">
        <f t="shared" si="2"/>
        <v/>
      </c>
      <c r="G60" s="581" t="str">
        <f t="shared" si="3"/>
        <v/>
      </c>
      <c r="H60" s="697"/>
      <c r="I60" s="583"/>
      <c r="J60" s="584">
        <f t="shared" si="4"/>
        <v>0</v>
      </c>
    </row>
    <row r="61" spans="1:10" x14ac:dyDescent="0.25">
      <c r="A61" s="885" t="s">
        <v>469</v>
      </c>
      <c r="B61" s="809"/>
      <c r="C61" s="690"/>
      <c r="D61" s="712">
        <f t="shared" si="0"/>
        <v>0</v>
      </c>
      <c r="E61" s="715" t="str">
        <f t="shared" si="1"/>
        <v/>
      </c>
      <c r="F61" s="695" t="str">
        <f t="shared" si="2"/>
        <v/>
      </c>
      <c r="G61" s="581" t="str">
        <f t="shared" si="3"/>
        <v/>
      </c>
      <c r="H61" s="698"/>
      <c r="I61" s="696"/>
      <c r="J61" s="584">
        <f t="shared" si="4"/>
        <v>0</v>
      </c>
    </row>
    <row r="62" spans="1:10" x14ac:dyDescent="0.25">
      <c r="A62" s="885" t="s">
        <v>523</v>
      </c>
      <c r="B62" s="809"/>
      <c r="C62" s="690"/>
      <c r="D62" s="712">
        <f t="shared" si="0"/>
        <v>0</v>
      </c>
      <c r="E62" s="715" t="str">
        <f t="shared" ref="E62:E66" si="5">IFERROR(IF(ISBLANK(B62),"",B62/$B$23),"")</f>
        <v/>
      </c>
      <c r="F62" s="695" t="str">
        <f t="shared" ref="F62:F66" si="6">IFERROR(IF(ISBLANK(C62),"",C62/$C$23),"")</f>
        <v/>
      </c>
      <c r="G62" s="581" t="str">
        <f t="shared" ref="G62:G66" si="7">IFERROR(IF(ISBLANK(D62),"",D62/$D$23),"")</f>
        <v/>
      </c>
      <c r="H62" s="698"/>
      <c r="I62" s="696"/>
      <c r="J62" s="584">
        <f t="shared" si="4"/>
        <v>0</v>
      </c>
    </row>
    <row r="63" spans="1:10" x14ac:dyDescent="0.25">
      <c r="A63" s="885" t="s">
        <v>742</v>
      </c>
      <c r="B63" s="809"/>
      <c r="C63" s="690"/>
      <c r="D63" s="712">
        <f t="shared" si="0"/>
        <v>0</v>
      </c>
      <c r="E63" s="715" t="str">
        <f t="shared" si="5"/>
        <v/>
      </c>
      <c r="F63" s="695" t="str">
        <f t="shared" si="6"/>
        <v/>
      </c>
      <c r="G63" s="581" t="str">
        <f t="shared" si="7"/>
        <v/>
      </c>
      <c r="H63" s="698"/>
      <c r="I63" s="696"/>
      <c r="J63" s="584">
        <f t="shared" si="4"/>
        <v>0</v>
      </c>
    </row>
    <row r="64" spans="1:10" ht="15.75" thickBot="1" x14ac:dyDescent="0.3">
      <c r="A64" s="887" t="s">
        <v>566</v>
      </c>
      <c r="B64" s="812"/>
      <c r="C64" s="701"/>
      <c r="D64" s="713">
        <f t="shared" si="0"/>
        <v>0</v>
      </c>
      <c r="E64" s="716" t="str">
        <f t="shared" si="5"/>
        <v/>
      </c>
      <c r="F64" s="702" t="str">
        <f t="shared" si="6"/>
        <v/>
      </c>
      <c r="G64" s="596" t="str">
        <f t="shared" si="7"/>
        <v/>
      </c>
      <c r="H64" s="699"/>
      <c r="I64" s="700"/>
      <c r="J64" s="589">
        <f t="shared" si="4"/>
        <v>0</v>
      </c>
    </row>
    <row r="65" spans="1:10" ht="15.75" thickBot="1" x14ac:dyDescent="0.3">
      <c r="A65" s="849" t="s">
        <v>595</v>
      </c>
      <c r="B65" s="733"/>
      <c r="C65" s="733"/>
      <c r="D65" s="804"/>
      <c r="E65" s="805"/>
      <c r="F65" s="805"/>
      <c r="G65" s="805"/>
      <c r="H65" s="806"/>
      <c r="I65" s="806"/>
      <c r="J65" s="807"/>
    </row>
    <row r="66" spans="1:10" x14ac:dyDescent="0.25">
      <c r="A66" s="813" t="s">
        <v>434</v>
      </c>
      <c r="B66" s="808"/>
      <c r="C66" s="795"/>
      <c r="D66" s="592">
        <f t="shared" si="0"/>
        <v>0</v>
      </c>
      <c r="E66" s="799" t="str">
        <f t="shared" si="5"/>
        <v/>
      </c>
      <c r="F66" s="800" t="str">
        <f t="shared" si="6"/>
        <v/>
      </c>
      <c r="G66" s="565" t="str">
        <f t="shared" si="7"/>
        <v/>
      </c>
      <c r="H66" s="801"/>
      <c r="I66" s="802"/>
      <c r="J66" s="594">
        <f t="shared" si="4"/>
        <v>0</v>
      </c>
    </row>
    <row r="67" spans="1:10" x14ac:dyDescent="0.25">
      <c r="A67" s="864" t="s">
        <v>720</v>
      </c>
      <c r="B67" s="810">
        <f>SUM('H2'!B80:B89)</f>
        <v>0</v>
      </c>
      <c r="C67" s="810">
        <f>SUM('H2'!C80:C89)</f>
        <v>0</v>
      </c>
      <c r="D67" s="592">
        <f t="shared" si="0"/>
        <v>0</v>
      </c>
      <c r="E67" s="715" t="str">
        <f t="shared" ref="E67:E68" si="8">IFERROR(IF(ISBLANK(B67),"",B67/$B$23),"")</f>
        <v/>
      </c>
      <c r="F67" s="695" t="str">
        <f t="shared" ref="F67:F68" si="9">IFERROR(IF(ISBLANK(C67),"",C67/$C$23),"")</f>
        <v/>
      </c>
      <c r="G67" s="581" t="str">
        <f t="shared" ref="G67:G68" si="10">IFERROR(IF(ISBLANK(D67),"",D67/$D$23),"")</f>
        <v/>
      </c>
      <c r="H67" s="865">
        <f>'H2'!H78</f>
        <v>0</v>
      </c>
      <c r="I67" s="752">
        <f>'H2'!I78</f>
        <v>0</v>
      </c>
      <c r="J67" s="584">
        <f t="shared" si="4"/>
        <v>0</v>
      </c>
    </row>
    <row r="68" spans="1:10" ht="15.75" thickBot="1" x14ac:dyDescent="0.3">
      <c r="A68" s="819" t="s">
        <v>595</v>
      </c>
      <c r="B68" s="818"/>
      <c r="C68" s="742"/>
      <c r="D68" s="862">
        <f t="shared" si="0"/>
        <v>0</v>
      </c>
      <c r="E68" s="895" t="str">
        <f t="shared" si="8"/>
        <v/>
      </c>
      <c r="F68" s="896" t="str">
        <f t="shared" si="9"/>
        <v/>
      </c>
      <c r="G68" s="573" t="str">
        <f t="shared" si="10"/>
        <v/>
      </c>
      <c r="H68" s="743"/>
      <c r="I68" s="744"/>
      <c r="J68" s="863">
        <f t="shared" si="4"/>
        <v>0</v>
      </c>
    </row>
    <row r="69" spans="1:10" s="685" customFormat="1" ht="19.5" thickBot="1" x14ac:dyDescent="0.35">
      <c r="A69" s="688" t="s">
        <v>533</v>
      </c>
      <c r="B69" s="689"/>
      <c r="C69" s="689"/>
      <c r="D69" s="692"/>
      <c r="E69" s="948"/>
      <c r="F69" s="948"/>
      <c r="G69" s="948"/>
      <c r="H69" s="693"/>
      <c r="I69" s="693"/>
      <c r="J69" s="694"/>
    </row>
    <row r="70" spans="1:10" x14ac:dyDescent="0.25">
      <c r="A70" s="605" t="s">
        <v>18</v>
      </c>
      <c r="B70" s="561"/>
      <c r="C70" s="562"/>
      <c r="D70" s="563">
        <f t="shared" si="0"/>
        <v>0</v>
      </c>
      <c r="E70" s="564" t="str">
        <f t="shared" si="1"/>
        <v/>
      </c>
      <c r="F70" s="565" t="str">
        <f t="shared" si="2"/>
        <v/>
      </c>
      <c r="G70" s="467" t="str">
        <f t="shared" si="3"/>
        <v/>
      </c>
      <c r="H70" s="566"/>
      <c r="I70" s="567"/>
      <c r="J70" s="568">
        <f t="shared" si="4"/>
        <v>0</v>
      </c>
    </row>
    <row r="71" spans="1:10" x14ac:dyDescent="0.25">
      <c r="A71" s="605" t="s">
        <v>373</v>
      </c>
      <c r="B71" s="590"/>
      <c r="C71" s="591"/>
      <c r="D71" s="592">
        <f t="shared" si="0"/>
        <v>0</v>
      </c>
      <c r="E71" s="564" t="str">
        <f t="shared" si="1"/>
        <v/>
      </c>
      <c r="F71" s="565" t="str">
        <f t="shared" si="2"/>
        <v/>
      </c>
      <c r="G71" s="467" t="str">
        <f t="shared" si="3"/>
        <v/>
      </c>
      <c r="H71" s="566"/>
      <c r="I71" s="593"/>
      <c r="J71" s="594">
        <f t="shared" si="4"/>
        <v>0</v>
      </c>
    </row>
    <row r="72" spans="1:10" x14ac:dyDescent="0.25">
      <c r="A72" s="606" t="s">
        <v>19</v>
      </c>
      <c r="B72" s="577"/>
      <c r="C72" s="578"/>
      <c r="D72" s="579">
        <f t="shared" si="0"/>
        <v>0</v>
      </c>
      <c r="E72" s="580" t="str">
        <f t="shared" si="1"/>
        <v/>
      </c>
      <c r="F72" s="581" t="str">
        <f t="shared" si="2"/>
        <v/>
      </c>
      <c r="G72" s="469" t="str">
        <f t="shared" si="3"/>
        <v/>
      </c>
      <c r="H72" s="582"/>
      <c r="I72" s="583"/>
      <c r="J72" s="584">
        <f t="shared" si="4"/>
        <v>0</v>
      </c>
    </row>
    <row r="73" spans="1:10" x14ac:dyDescent="0.25">
      <c r="A73" s="607" t="s">
        <v>374</v>
      </c>
      <c r="B73" s="569"/>
      <c r="C73" s="570"/>
      <c r="D73" s="571">
        <f t="shared" si="0"/>
        <v>0</v>
      </c>
      <c r="E73" s="572" t="str">
        <f t="shared" si="1"/>
        <v/>
      </c>
      <c r="F73" s="573" t="str">
        <f t="shared" si="2"/>
        <v/>
      </c>
      <c r="G73" s="468" t="str">
        <f t="shared" si="3"/>
        <v/>
      </c>
      <c r="H73" s="574"/>
      <c r="I73" s="575"/>
      <c r="J73" s="576">
        <f t="shared" si="4"/>
        <v>0</v>
      </c>
    </row>
    <row r="74" spans="1:10" ht="15.75" thickBot="1" x14ac:dyDescent="0.3">
      <c r="A74" s="608" t="s">
        <v>719</v>
      </c>
      <c r="B74" s="585"/>
      <c r="C74" s="586"/>
      <c r="D74" s="587">
        <f t="shared" si="0"/>
        <v>0</v>
      </c>
      <c r="E74" s="595" t="str">
        <f t="shared" si="1"/>
        <v/>
      </c>
      <c r="F74" s="596" t="str">
        <f t="shared" si="2"/>
        <v/>
      </c>
      <c r="G74" s="470" t="str">
        <f t="shared" si="3"/>
        <v/>
      </c>
      <c r="H74" s="597"/>
      <c r="I74" s="588"/>
      <c r="J74" s="589">
        <f t="shared" si="4"/>
        <v>0</v>
      </c>
    </row>
    <row r="75" spans="1:10" x14ac:dyDescent="0.25">
      <c r="E75" s="26"/>
    </row>
  </sheetData>
  <sheetProtection algorithmName="SHA-512" hashValue="C1Ta85dfJeU02AANgn3en9r90Y6tRvue1KKyZzbO91E2kkNhFLUAaRMkqpA4uLUv4kxVRtUy6Jhb7nxsG6lmvg==" saltValue="25X3OIxJkVb/68TXeEvTNA=="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47" priority="8">
      <formula>IF(AND(B29&gt;0,ISBLANK(H29)),TRUE,FALSE)</formula>
    </cfRule>
  </conditionalFormatting>
  <conditionalFormatting sqref="B70:C74 B29:C67">
    <cfRule type="expression" dxfId="146" priority="7">
      <formula>IF(AND(H29&gt;0,ISBLANK(B29)),TRUE,FALSE)</formula>
    </cfRule>
  </conditionalFormatting>
  <conditionalFormatting sqref="H69:I69">
    <cfRule type="expression" dxfId="145" priority="4">
      <formula>IF(AND(B69&gt;0,ISBLANK(H69)),TRUE,FALSE)</formula>
    </cfRule>
  </conditionalFormatting>
  <conditionalFormatting sqref="B69:C69">
    <cfRule type="expression" dxfId="144" priority="3">
      <formula>IF(AND(H69&gt;0,ISBLANK(B69)),TRUE,FALSE)</formula>
    </cfRule>
  </conditionalFormatting>
  <conditionalFormatting sqref="H68:I68">
    <cfRule type="expression" dxfId="143" priority="2">
      <formula>IF(AND(B68&gt;0,ISBLANK(H68)),TRUE,FALSE)</formula>
    </cfRule>
  </conditionalFormatting>
  <conditionalFormatting sqref="B68:C68">
    <cfRule type="expression" dxfId="142"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topLeftCell="A63" zoomScaleNormal="100" workbookViewId="0">
      <selection activeCell="C71" sqref="C71"/>
    </sheetView>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3.75" customHeight="1" x14ac:dyDescent="0.3">
      <c r="A9" s="2"/>
      <c r="B9" s="2"/>
      <c r="C9" s="2"/>
      <c r="D9" s="2"/>
      <c r="E9" s="875"/>
      <c r="F9" s="724"/>
      <c r="G9" s="724"/>
      <c r="H9" s="2"/>
      <c r="I9" s="2"/>
      <c r="J9" s="2"/>
    </row>
    <row r="10" spans="1:10" ht="21" x14ac:dyDescent="0.35">
      <c r="A10" s="899" t="s">
        <v>729</v>
      </c>
      <c r="B10" s="724"/>
      <c r="C10" s="724"/>
      <c r="D10" s="724"/>
      <c r="E10" s="724"/>
      <c r="F10" s="724"/>
      <c r="G10" s="724"/>
      <c r="H10" s="2"/>
      <c r="I10" s="2"/>
      <c r="J10" s="2"/>
    </row>
    <row r="11" spans="1:10" ht="18.75" x14ac:dyDescent="0.3">
      <c r="A11" s="875" t="s">
        <v>756</v>
      </c>
      <c r="B11" s="875"/>
      <c r="C11" s="875"/>
      <c r="D11" s="875"/>
      <c r="E11" s="875"/>
      <c r="F11" s="875"/>
      <c r="G11" s="875"/>
      <c r="H11" s="2"/>
      <c r="I11" s="2"/>
      <c r="J11" s="2"/>
    </row>
    <row r="12" spans="1:10" ht="1.5" customHeight="1" x14ac:dyDescent="0.25">
      <c r="A12" s="420"/>
      <c r="B12" s="420"/>
      <c r="C12" s="420"/>
      <c r="D12" s="420"/>
      <c r="E12" s="420"/>
      <c r="F12" s="420"/>
      <c r="G12" s="420"/>
      <c r="H12" s="2"/>
      <c r="I12" s="2"/>
      <c r="J12" s="2"/>
    </row>
    <row r="13" spans="1:10" ht="18.75" hidden="1" x14ac:dyDescent="0.3">
      <c r="A13" s="993"/>
      <c r="B13" s="993"/>
      <c r="C13" s="993"/>
      <c r="D13" s="993"/>
      <c r="E13" s="724"/>
      <c r="F13" s="724"/>
      <c r="G13" s="724"/>
      <c r="H13" s="2"/>
      <c r="I13" s="2"/>
      <c r="J13" s="2"/>
    </row>
    <row r="14" spans="1:10" ht="15.75" thickBot="1" x14ac:dyDescent="0.3">
      <c r="A14" s="420"/>
      <c r="B14" s="420"/>
      <c r="C14" s="420"/>
      <c r="D14" s="420"/>
      <c r="E14" s="420"/>
      <c r="F14" s="420"/>
      <c r="G14" s="420"/>
      <c r="H14" s="2"/>
      <c r="I14" s="2"/>
      <c r="J14" s="2"/>
    </row>
    <row r="15" spans="1:10" ht="45.75" thickBot="1" x14ac:dyDescent="0.3">
      <c r="A15" s="6"/>
      <c r="B15" s="554" t="s">
        <v>514</v>
      </c>
      <c r="C15" s="555" t="s">
        <v>515</v>
      </c>
      <c r="D15" s="556" t="s">
        <v>516</v>
      </c>
      <c r="E15" s="557" t="s">
        <v>517</v>
      </c>
      <c r="F15" s="557" t="s">
        <v>518</v>
      </c>
      <c r="G15" s="558" t="s">
        <v>519</v>
      </c>
      <c r="H15" s="559" t="s">
        <v>520</v>
      </c>
      <c r="I15" s="559" t="s">
        <v>521</v>
      </c>
      <c r="J15" s="560" t="s">
        <v>522</v>
      </c>
    </row>
    <row r="16" spans="1:10" ht="19.5" thickBot="1" x14ac:dyDescent="0.35">
      <c r="A16" s="679" t="s">
        <v>532</v>
      </c>
      <c r="B16" s="680"/>
      <c r="C16" s="680"/>
      <c r="D16" s="681"/>
      <c r="E16" s="682"/>
      <c r="F16" s="682"/>
      <c r="G16" s="682"/>
      <c r="H16" s="683"/>
      <c r="I16" s="683"/>
      <c r="J16" s="684"/>
    </row>
    <row r="17" spans="1:10" ht="34.5" thickBot="1" x14ac:dyDescent="0.3">
      <c r="A17" s="900" t="s">
        <v>758</v>
      </c>
      <c r="B17" s="733"/>
      <c r="C17" s="733"/>
      <c r="D17" s="738"/>
      <c r="E17" s="739"/>
      <c r="F17" s="739"/>
      <c r="G17" s="739"/>
      <c r="H17" s="740"/>
      <c r="I17" s="740"/>
      <c r="J17" s="741"/>
    </row>
    <row r="18" spans="1:10" x14ac:dyDescent="0.25">
      <c r="A18" s="813" t="s">
        <v>645</v>
      </c>
      <c r="B18" s="808"/>
      <c r="C18" s="795"/>
      <c r="D18" s="796">
        <f t="shared" ref="D18:D77" si="0">SUM(B18:C18)</f>
        <v>0</v>
      </c>
      <c r="E18" s="797" t="str">
        <f>IFERROR(IF(ISBLANK(B18),"",B18/Home!$B$23),"")</f>
        <v/>
      </c>
      <c r="F18" s="565" t="str">
        <f>IFERROR(IF(ISBLANK(C18),"",C18/Home!$C$23),"")</f>
        <v/>
      </c>
      <c r="G18" s="565" t="str">
        <f>IFERROR(IF(ISBLANK(D18),"",D18/Home!$D$23),"")</f>
        <v/>
      </c>
      <c r="H18" s="798"/>
      <c r="I18" s="593"/>
      <c r="J18" s="594">
        <f t="shared" ref="J18:J77" si="1">SUM(H18:I18)</f>
        <v>0</v>
      </c>
    </row>
    <row r="19" spans="1:10" x14ac:dyDescent="0.25">
      <c r="A19" s="814" t="s">
        <v>646</v>
      </c>
      <c r="B19" s="809"/>
      <c r="C19" s="690"/>
      <c r="D19" s="796">
        <f t="shared" si="0"/>
        <v>0</v>
      </c>
      <c r="E19" s="797" t="str">
        <f>IFERROR(IF(ISBLANK(B19),"",B19/Home!$B$23),"")</f>
        <v/>
      </c>
      <c r="F19" s="565" t="str">
        <f>IFERROR(IF(ISBLANK(C19),"",C19/Home!$C$23),"")</f>
        <v/>
      </c>
      <c r="G19" s="565" t="str">
        <f>IFERROR(IF(ISBLANK(D19),"",D19/Home!$D$23),"")</f>
        <v/>
      </c>
      <c r="H19" s="697"/>
      <c r="I19" s="583"/>
      <c r="J19" s="584">
        <f t="shared" si="1"/>
        <v>0</v>
      </c>
    </row>
    <row r="20" spans="1:10" x14ac:dyDescent="0.25">
      <c r="A20" s="814" t="s">
        <v>647</v>
      </c>
      <c r="B20" s="809"/>
      <c r="C20" s="690"/>
      <c r="D20" s="796">
        <f t="shared" si="0"/>
        <v>0</v>
      </c>
      <c r="E20" s="797" t="str">
        <f>IFERROR(IF(ISBLANK(B20),"",B20/Home!$B$23),"")</f>
        <v/>
      </c>
      <c r="F20" s="565" t="str">
        <f>IFERROR(IF(ISBLANK(C20),"",C20/Home!$C$23),"")</f>
        <v/>
      </c>
      <c r="G20" s="565" t="str">
        <f>IFERROR(IF(ISBLANK(D20),"",D20/Home!$D$23),"")</f>
        <v/>
      </c>
      <c r="H20" s="697"/>
      <c r="I20" s="583"/>
      <c r="J20" s="584">
        <f t="shared" si="1"/>
        <v>0</v>
      </c>
    </row>
    <row r="21" spans="1:10" x14ac:dyDescent="0.25">
      <c r="A21" s="814" t="s">
        <v>648</v>
      </c>
      <c r="B21" s="809"/>
      <c r="C21" s="690"/>
      <c r="D21" s="796">
        <f t="shared" si="0"/>
        <v>0</v>
      </c>
      <c r="E21" s="797" t="str">
        <f>IFERROR(IF(ISBLANK(B21),"",B21/Home!$B$23),"")</f>
        <v/>
      </c>
      <c r="F21" s="565" t="str">
        <f>IFERROR(IF(ISBLANK(C21),"",C21/Home!$C$23),"")</f>
        <v/>
      </c>
      <c r="G21" s="565" t="str">
        <f>IFERROR(IF(ISBLANK(D21),"",D21/Home!$D$23),"")</f>
        <v/>
      </c>
      <c r="H21" s="697"/>
      <c r="I21" s="583"/>
      <c r="J21" s="584">
        <f t="shared" si="1"/>
        <v>0</v>
      </c>
    </row>
    <row r="22" spans="1:10" x14ac:dyDescent="0.25">
      <c r="A22" s="814" t="s">
        <v>649</v>
      </c>
      <c r="B22" s="809"/>
      <c r="C22" s="690"/>
      <c r="D22" s="796">
        <f t="shared" si="0"/>
        <v>0</v>
      </c>
      <c r="E22" s="797" t="str">
        <f>IFERROR(IF(ISBLANK(B22),"",B22/Home!$B$23),"")</f>
        <v/>
      </c>
      <c r="F22" s="565" t="str">
        <f>IFERROR(IF(ISBLANK(C22),"",C22/Home!$C$23),"")</f>
        <v/>
      </c>
      <c r="G22" s="565" t="str">
        <f>IFERROR(IF(ISBLANK(D22),"",D22/Home!$D$23),"")</f>
        <v/>
      </c>
      <c r="H22" s="697"/>
      <c r="I22" s="583"/>
      <c r="J22" s="584">
        <f t="shared" si="1"/>
        <v>0</v>
      </c>
    </row>
    <row r="23" spans="1:10" x14ac:dyDescent="0.25">
      <c r="A23" s="814" t="s">
        <v>650</v>
      </c>
      <c r="B23" s="809"/>
      <c r="C23" s="690"/>
      <c r="D23" s="796">
        <f t="shared" si="0"/>
        <v>0</v>
      </c>
      <c r="E23" s="797" t="str">
        <f>IFERROR(IF(ISBLANK(B23),"",B23/Home!$B$23),"")</f>
        <v/>
      </c>
      <c r="F23" s="565" t="str">
        <f>IFERROR(IF(ISBLANK(C23),"",C23/Home!$C$23),"")</f>
        <v/>
      </c>
      <c r="G23" s="565" t="str">
        <f>IFERROR(IF(ISBLANK(D23),"",D23/Home!$D$23),"")</f>
        <v/>
      </c>
      <c r="H23" s="697"/>
      <c r="I23" s="583"/>
      <c r="J23" s="584">
        <f t="shared" si="1"/>
        <v>0</v>
      </c>
    </row>
    <row r="24" spans="1:10" x14ac:dyDescent="0.25">
      <c r="A24" s="814" t="s">
        <v>651</v>
      </c>
      <c r="B24" s="809"/>
      <c r="C24" s="690"/>
      <c r="D24" s="796">
        <f t="shared" si="0"/>
        <v>0</v>
      </c>
      <c r="E24" s="797" t="str">
        <f>IFERROR(IF(ISBLANK(B24),"",B24/Home!$B$23),"")</f>
        <v/>
      </c>
      <c r="F24" s="565" t="str">
        <f>IFERROR(IF(ISBLANK(C24),"",C24/Home!$C$23),"")</f>
        <v/>
      </c>
      <c r="G24" s="565" t="str">
        <f>IFERROR(IF(ISBLANK(D24),"",D24/Home!$D$23),"")</f>
        <v/>
      </c>
      <c r="H24" s="697"/>
      <c r="I24" s="583"/>
      <c r="J24" s="584">
        <f t="shared" si="1"/>
        <v>0</v>
      </c>
    </row>
    <row r="25" spans="1:10" x14ac:dyDescent="0.25">
      <c r="A25" s="814" t="s">
        <v>652</v>
      </c>
      <c r="B25" s="809"/>
      <c r="C25" s="690"/>
      <c r="D25" s="796">
        <f t="shared" si="0"/>
        <v>0</v>
      </c>
      <c r="E25" s="797" t="str">
        <f>IFERROR(IF(ISBLANK(B25),"",B25/Home!$B$23),"")</f>
        <v/>
      </c>
      <c r="F25" s="565" t="str">
        <f>IFERROR(IF(ISBLANK(C25),"",C25/Home!$C$23),"")</f>
        <v/>
      </c>
      <c r="G25" s="565" t="str">
        <f>IFERROR(IF(ISBLANK(D25),"",D25/Home!$D$23),"")</f>
        <v/>
      </c>
      <c r="H25" s="697"/>
      <c r="I25" s="583"/>
      <c r="J25" s="584">
        <f t="shared" si="1"/>
        <v>0</v>
      </c>
    </row>
    <row r="26" spans="1:10" x14ac:dyDescent="0.25">
      <c r="A26" s="814" t="s">
        <v>653</v>
      </c>
      <c r="B26" s="809"/>
      <c r="C26" s="690"/>
      <c r="D26" s="796">
        <f t="shared" si="0"/>
        <v>0</v>
      </c>
      <c r="E26" s="797" t="str">
        <f>IFERROR(IF(ISBLANK(B26),"",B26/Home!$B$23),"")</f>
        <v/>
      </c>
      <c r="F26" s="565" t="str">
        <f>IFERROR(IF(ISBLANK(C26),"",C26/Home!$C$23),"")</f>
        <v/>
      </c>
      <c r="G26" s="565" t="str">
        <f>IFERROR(IF(ISBLANK(D26),"",D26/Home!$D$23),"")</f>
        <v/>
      </c>
      <c r="H26" s="697"/>
      <c r="I26" s="583"/>
      <c r="J26" s="584">
        <f t="shared" si="1"/>
        <v>0</v>
      </c>
    </row>
    <row r="27" spans="1:10" x14ac:dyDescent="0.25">
      <c r="A27" s="816" t="s">
        <v>654</v>
      </c>
      <c r="B27" s="811"/>
      <c r="C27" s="691"/>
      <c r="D27" s="796">
        <f t="shared" si="0"/>
        <v>0</v>
      </c>
      <c r="E27" s="797" t="str">
        <f>IFERROR(IF(ISBLANK(B27),"",B27/Home!$B$23),"")</f>
        <v/>
      </c>
      <c r="F27" s="565" t="str">
        <f>IFERROR(IF(ISBLANK(C27),"",C27/Home!$C$23),"")</f>
        <v/>
      </c>
      <c r="G27" s="565" t="str">
        <f>IFERROR(IF(ISBLANK(D27),"",D27/Home!$D$23),"")</f>
        <v/>
      </c>
      <c r="H27" s="697"/>
      <c r="I27" s="583"/>
      <c r="J27" s="584">
        <f t="shared" si="1"/>
        <v>0</v>
      </c>
    </row>
    <row r="28" spans="1:10" x14ac:dyDescent="0.25">
      <c r="A28" s="814" t="s">
        <v>655</v>
      </c>
      <c r="B28" s="809"/>
      <c r="C28" s="690"/>
      <c r="D28" s="796">
        <f t="shared" si="0"/>
        <v>0</v>
      </c>
      <c r="E28" s="797" t="str">
        <f>IFERROR(IF(ISBLANK(B28),"",B28/Home!$B$23),"")</f>
        <v/>
      </c>
      <c r="F28" s="565" t="str">
        <f>IFERROR(IF(ISBLANK(C28),"",C28/Home!$C$23),"")</f>
        <v/>
      </c>
      <c r="G28" s="565" t="str">
        <f>IFERROR(IF(ISBLANK(D28),"",D28/Home!$D$23),"")</f>
        <v/>
      </c>
      <c r="H28" s="697"/>
      <c r="I28" s="583"/>
      <c r="J28" s="584">
        <f t="shared" si="1"/>
        <v>0</v>
      </c>
    </row>
    <row r="29" spans="1:10" x14ac:dyDescent="0.25">
      <c r="A29" s="814" t="s">
        <v>656</v>
      </c>
      <c r="B29" s="809"/>
      <c r="C29" s="690"/>
      <c r="D29" s="796">
        <f t="shared" si="0"/>
        <v>0</v>
      </c>
      <c r="E29" s="797" t="str">
        <f>IFERROR(IF(ISBLANK(B29),"",B29/Home!$B$23),"")</f>
        <v/>
      </c>
      <c r="F29" s="565" t="str">
        <f>IFERROR(IF(ISBLANK(C29),"",C29/Home!$C$23),"")</f>
        <v/>
      </c>
      <c r="G29" s="565" t="str">
        <f>IFERROR(IF(ISBLANK(D29),"",D29/Home!$D$23),"")</f>
        <v/>
      </c>
      <c r="H29" s="697"/>
      <c r="I29" s="583"/>
      <c r="J29" s="584">
        <f t="shared" si="1"/>
        <v>0</v>
      </c>
    </row>
    <row r="30" spans="1:10" x14ac:dyDescent="0.25">
      <c r="A30" s="814" t="s">
        <v>657</v>
      </c>
      <c r="B30" s="809"/>
      <c r="C30" s="690"/>
      <c r="D30" s="796">
        <f t="shared" si="0"/>
        <v>0</v>
      </c>
      <c r="E30" s="797" t="str">
        <f>IFERROR(IF(ISBLANK(B30),"",B30/Home!$B$23),"")</f>
        <v/>
      </c>
      <c r="F30" s="565" t="str">
        <f>IFERROR(IF(ISBLANK(C30),"",C30/Home!$C$23),"")</f>
        <v/>
      </c>
      <c r="G30" s="565" t="str">
        <f>IFERROR(IF(ISBLANK(D30),"",D30/Home!$D$23),"")</f>
        <v/>
      </c>
      <c r="H30" s="697"/>
      <c r="I30" s="583"/>
      <c r="J30" s="584">
        <f t="shared" si="1"/>
        <v>0</v>
      </c>
    </row>
    <row r="31" spans="1:10" x14ac:dyDescent="0.25">
      <c r="A31" s="814" t="s">
        <v>658</v>
      </c>
      <c r="B31" s="809"/>
      <c r="C31" s="690"/>
      <c r="D31" s="796">
        <f t="shared" si="0"/>
        <v>0</v>
      </c>
      <c r="E31" s="797" t="str">
        <f>IFERROR(IF(ISBLANK(B31),"",B31/Home!$B$23),"")</f>
        <v/>
      </c>
      <c r="F31" s="565" t="str">
        <f>IFERROR(IF(ISBLANK(C31),"",C31/Home!$C$23),"")</f>
        <v/>
      </c>
      <c r="G31" s="565" t="str">
        <f>IFERROR(IF(ISBLANK(D31),"",D31/Home!$D$23),"")</f>
        <v/>
      </c>
      <c r="H31" s="697"/>
      <c r="I31" s="583"/>
      <c r="J31" s="584">
        <f t="shared" si="1"/>
        <v>0</v>
      </c>
    </row>
    <row r="32" spans="1:10" x14ac:dyDescent="0.25">
      <c r="A32" s="814" t="s">
        <v>659</v>
      </c>
      <c r="B32" s="809"/>
      <c r="C32" s="690"/>
      <c r="D32" s="796">
        <f t="shared" si="0"/>
        <v>0</v>
      </c>
      <c r="E32" s="797" t="str">
        <f>IFERROR(IF(ISBLANK(B32),"",B32/Home!$B$23),"")</f>
        <v/>
      </c>
      <c r="F32" s="565" t="str">
        <f>IFERROR(IF(ISBLANK(C32),"",C32/Home!$C$23),"")</f>
        <v/>
      </c>
      <c r="G32" s="565" t="str">
        <f>IFERROR(IF(ISBLANK(D32),"",D32/Home!$D$23),"")</f>
        <v/>
      </c>
      <c r="H32" s="697"/>
      <c r="I32" s="583"/>
      <c r="J32" s="584">
        <f t="shared" si="1"/>
        <v>0</v>
      </c>
    </row>
    <row r="33" spans="1:10" x14ac:dyDescent="0.25">
      <c r="A33" s="814" t="s">
        <v>660</v>
      </c>
      <c r="B33" s="809"/>
      <c r="C33" s="690"/>
      <c r="D33" s="796">
        <f t="shared" si="0"/>
        <v>0</v>
      </c>
      <c r="E33" s="797" t="str">
        <f>IFERROR(IF(ISBLANK(B33),"",B33/Home!$B$23),"")</f>
        <v/>
      </c>
      <c r="F33" s="565" t="str">
        <f>IFERROR(IF(ISBLANK(C33),"",C33/Home!$C$23),"")</f>
        <v/>
      </c>
      <c r="G33" s="565" t="str">
        <f>IFERROR(IF(ISBLANK(D33),"",D33/Home!$D$23),"")</f>
        <v/>
      </c>
      <c r="H33" s="697"/>
      <c r="I33" s="583"/>
      <c r="J33" s="584">
        <f t="shared" si="1"/>
        <v>0</v>
      </c>
    </row>
    <row r="34" spans="1:10" x14ac:dyDescent="0.25">
      <c r="A34" s="814" t="s">
        <v>661</v>
      </c>
      <c r="B34" s="809"/>
      <c r="C34" s="690"/>
      <c r="D34" s="796">
        <f t="shared" si="0"/>
        <v>0</v>
      </c>
      <c r="E34" s="797" t="str">
        <f>IFERROR(IF(ISBLANK(B34),"",B34/Home!$B$23),"")</f>
        <v/>
      </c>
      <c r="F34" s="565" t="str">
        <f>IFERROR(IF(ISBLANK(C34),"",C34/Home!$C$23),"")</f>
        <v/>
      </c>
      <c r="G34" s="565" t="str">
        <f>IFERROR(IF(ISBLANK(D34),"",D34/Home!$D$23),"")</f>
        <v/>
      </c>
      <c r="H34" s="697"/>
      <c r="I34" s="583"/>
      <c r="J34" s="584">
        <f t="shared" si="1"/>
        <v>0</v>
      </c>
    </row>
    <row r="35" spans="1:10" x14ac:dyDescent="0.25">
      <c r="A35" s="814" t="s">
        <v>662</v>
      </c>
      <c r="B35" s="809"/>
      <c r="C35" s="690"/>
      <c r="D35" s="796">
        <f t="shared" si="0"/>
        <v>0</v>
      </c>
      <c r="E35" s="797" t="str">
        <f>IFERROR(IF(ISBLANK(B35),"",B35/Home!$B$23),"")</f>
        <v/>
      </c>
      <c r="F35" s="565" t="str">
        <f>IFERROR(IF(ISBLANK(C35),"",C35/Home!$C$23),"")</f>
        <v/>
      </c>
      <c r="G35" s="565" t="str">
        <f>IFERROR(IF(ISBLANK(D35),"",D35/Home!$D$23),"")</f>
        <v/>
      </c>
      <c r="H35" s="697"/>
      <c r="I35" s="583"/>
      <c r="J35" s="584">
        <f t="shared" si="1"/>
        <v>0</v>
      </c>
    </row>
    <row r="36" spans="1:10" x14ac:dyDescent="0.25">
      <c r="A36" s="814" t="s">
        <v>663</v>
      </c>
      <c r="B36" s="809"/>
      <c r="C36" s="690"/>
      <c r="D36" s="796">
        <f t="shared" si="0"/>
        <v>0</v>
      </c>
      <c r="E36" s="797" t="str">
        <f>IFERROR(IF(ISBLANK(B36),"",B36/Home!$B$23),"")</f>
        <v/>
      </c>
      <c r="F36" s="565" t="str">
        <f>IFERROR(IF(ISBLANK(C36),"",C36/Home!$C$23),"")</f>
        <v/>
      </c>
      <c r="G36" s="565" t="str">
        <f>IFERROR(IF(ISBLANK(D36),"",D36/Home!$D$23),"")</f>
        <v/>
      </c>
      <c r="H36" s="697"/>
      <c r="I36" s="583"/>
      <c r="J36" s="584">
        <f t="shared" si="1"/>
        <v>0</v>
      </c>
    </row>
    <row r="37" spans="1:10" x14ac:dyDescent="0.25">
      <c r="A37" s="814" t="s">
        <v>664</v>
      </c>
      <c r="B37" s="809"/>
      <c r="C37" s="690"/>
      <c r="D37" s="796">
        <f t="shared" si="0"/>
        <v>0</v>
      </c>
      <c r="E37" s="797" t="str">
        <f>IFERROR(IF(ISBLANK(B37),"",B37/Home!$B$23),"")</f>
        <v/>
      </c>
      <c r="F37" s="565" t="str">
        <f>IFERROR(IF(ISBLANK(C37),"",C37/Home!$C$23),"")</f>
        <v/>
      </c>
      <c r="G37" s="565" t="str">
        <f>IFERROR(IF(ISBLANK(D37),"",D37/Home!$D$23),"")</f>
        <v/>
      </c>
      <c r="H37" s="698"/>
      <c r="I37" s="696"/>
      <c r="J37" s="584">
        <f t="shared" si="1"/>
        <v>0</v>
      </c>
    </row>
    <row r="38" spans="1:10" x14ac:dyDescent="0.25">
      <c r="A38" s="814" t="s">
        <v>665</v>
      </c>
      <c r="B38" s="809"/>
      <c r="C38" s="690"/>
      <c r="D38" s="796">
        <f t="shared" si="0"/>
        <v>0</v>
      </c>
      <c r="E38" s="797" t="str">
        <f>IFERROR(IF(ISBLANK(B38),"",B38/Home!$B$23),"")</f>
        <v/>
      </c>
      <c r="F38" s="565" t="str">
        <f>IFERROR(IF(ISBLANK(C38),"",C38/Home!$C$23),"")</f>
        <v/>
      </c>
      <c r="G38" s="565" t="str">
        <f>IFERROR(IF(ISBLANK(D38),"",D38/Home!$D$23),"")</f>
        <v/>
      </c>
      <c r="H38" s="698"/>
      <c r="I38" s="696"/>
      <c r="J38" s="584">
        <f t="shared" si="1"/>
        <v>0</v>
      </c>
    </row>
    <row r="39" spans="1:10" x14ac:dyDescent="0.25">
      <c r="A39" s="814" t="s">
        <v>666</v>
      </c>
      <c r="B39" s="809"/>
      <c r="C39" s="690"/>
      <c r="D39" s="796">
        <f t="shared" si="0"/>
        <v>0</v>
      </c>
      <c r="E39" s="797" t="str">
        <f>IFERROR(IF(ISBLANK(B39),"",B39/Home!$B$23),"")</f>
        <v/>
      </c>
      <c r="F39" s="565" t="str">
        <f>IFERROR(IF(ISBLANK(C39),"",C39/Home!$C$23),"")</f>
        <v/>
      </c>
      <c r="G39" s="565" t="str">
        <f>IFERROR(IF(ISBLANK(D39),"",D39/Home!$D$23),"")</f>
        <v/>
      </c>
      <c r="H39" s="698"/>
      <c r="I39" s="696"/>
      <c r="J39" s="584">
        <f t="shared" si="1"/>
        <v>0</v>
      </c>
    </row>
    <row r="40" spans="1:10" x14ac:dyDescent="0.25">
      <c r="A40" s="814" t="s">
        <v>667</v>
      </c>
      <c r="B40" s="809"/>
      <c r="C40" s="690"/>
      <c r="D40" s="579">
        <f t="shared" si="0"/>
        <v>0</v>
      </c>
      <c r="E40" s="715" t="str">
        <f>IFERROR(IF(ISBLANK(B40),"",B40/Home!$B$23),"")</f>
        <v/>
      </c>
      <c r="F40" s="695" t="str">
        <f>IFERROR(IF(ISBLANK(C40),"",C40/Home!$C$23),"")</f>
        <v/>
      </c>
      <c r="G40" s="469" t="str">
        <f>IFERROR(IF(ISBLANK(D40),"",D40/Home!$D$23),"")</f>
        <v/>
      </c>
      <c r="H40" s="750"/>
      <c r="I40" s="696"/>
      <c r="J40" s="584">
        <f t="shared" si="1"/>
        <v>0</v>
      </c>
    </row>
    <row r="41" spans="1:10" x14ac:dyDescent="0.25">
      <c r="A41" s="814" t="s">
        <v>668</v>
      </c>
      <c r="B41" s="809"/>
      <c r="C41" s="690"/>
      <c r="D41" s="579">
        <f t="shared" si="0"/>
        <v>0</v>
      </c>
      <c r="E41" s="715" t="str">
        <f>IFERROR(IF(ISBLANK(B41),"",B41/Home!$B$23),"")</f>
        <v/>
      </c>
      <c r="F41" s="695" t="str">
        <f>IFERROR(IF(ISBLANK(C41),"",C41/Home!$C$23),"")</f>
        <v/>
      </c>
      <c r="G41" s="469" t="str">
        <f>IFERROR(IF(ISBLANK(D41),"",D41/Home!$D$23),"")</f>
        <v/>
      </c>
      <c r="H41" s="750"/>
      <c r="I41" s="696"/>
      <c r="J41" s="584">
        <f t="shared" si="1"/>
        <v>0</v>
      </c>
    </row>
    <row r="42" spans="1:10" x14ac:dyDescent="0.25">
      <c r="A42" s="814" t="s">
        <v>669</v>
      </c>
      <c r="B42" s="809"/>
      <c r="C42" s="690"/>
      <c r="D42" s="579">
        <f t="shared" si="0"/>
        <v>0</v>
      </c>
      <c r="E42" s="715" t="str">
        <f>IFERROR(IF(ISBLANK(B42),"",B42/Home!$B$23),"")</f>
        <v/>
      </c>
      <c r="F42" s="695" t="str">
        <f>IFERROR(IF(ISBLANK(C42),"",C42/Home!$C$23),"")</f>
        <v/>
      </c>
      <c r="G42" s="469" t="str">
        <f>IFERROR(IF(ISBLANK(D42),"",D42/Home!$D$23),"")</f>
        <v/>
      </c>
      <c r="H42" s="750"/>
      <c r="I42" s="696"/>
      <c r="J42" s="584">
        <f t="shared" si="1"/>
        <v>0</v>
      </c>
    </row>
    <row r="43" spans="1:10" x14ac:dyDescent="0.25">
      <c r="A43" s="814" t="s">
        <v>753</v>
      </c>
      <c r="B43" s="809"/>
      <c r="C43" s="690"/>
      <c r="D43" s="579">
        <f t="shared" si="0"/>
        <v>0</v>
      </c>
      <c r="E43" s="715" t="str">
        <f>IFERROR(IF(ISBLANK(B43),"",B43/Home!$B$23),"")</f>
        <v/>
      </c>
      <c r="F43" s="695" t="str">
        <f>IFERROR(IF(ISBLANK(C43),"",C43/Home!$C$23),"")</f>
        <v/>
      </c>
      <c r="G43" s="469" t="str">
        <f>IFERROR(IF(ISBLANK(D43),"",D43/Home!$D$23),"")</f>
        <v/>
      </c>
      <c r="H43" s="750"/>
      <c r="I43" s="696"/>
      <c r="J43" s="584">
        <f t="shared" si="1"/>
        <v>0</v>
      </c>
    </row>
    <row r="44" spans="1:10" x14ac:dyDescent="0.25">
      <c r="A44" s="814" t="s">
        <v>670</v>
      </c>
      <c r="B44" s="809"/>
      <c r="C44" s="690"/>
      <c r="D44" s="579">
        <f t="shared" si="0"/>
        <v>0</v>
      </c>
      <c r="E44" s="715" t="str">
        <f>IFERROR(IF(ISBLANK(B44),"",B44/Home!$B$23),"")</f>
        <v/>
      </c>
      <c r="F44" s="695" t="str">
        <f>IFERROR(IF(ISBLANK(C44),"",C44/Home!$C$23),"")</f>
        <v/>
      </c>
      <c r="G44" s="469" t="str">
        <f>IFERROR(IF(ISBLANK(D44),"",D44/Home!$D$23),"")</f>
        <v/>
      </c>
      <c r="H44" s="750"/>
      <c r="I44" s="696"/>
      <c r="J44" s="584">
        <f t="shared" si="1"/>
        <v>0</v>
      </c>
    </row>
    <row r="45" spans="1:10" x14ac:dyDescent="0.25">
      <c r="A45" s="814" t="s">
        <v>671</v>
      </c>
      <c r="B45" s="809"/>
      <c r="C45" s="690"/>
      <c r="D45" s="579">
        <f t="shared" si="0"/>
        <v>0</v>
      </c>
      <c r="E45" s="715" t="str">
        <f>IFERROR(IF(ISBLANK(B45),"",B45/Home!$B$23),"")</f>
        <v/>
      </c>
      <c r="F45" s="695" t="str">
        <f>IFERROR(IF(ISBLANK(C45),"",C45/Home!$C$23),"")</f>
        <v/>
      </c>
      <c r="G45" s="469" t="str">
        <f>IFERROR(IF(ISBLANK(D45),"",D45/Home!$D$23),"")</f>
        <v/>
      </c>
      <c r="H45" s="750"/>
      <c r="I45" s="696"/>
      <c r="J45" s="584">
        <f t="shared" si="1"/>
        <v>0</v>
      </c>
    </row>
    <row r="46" spans="1:10" x14ac:dyDescent="0.25">
      <c r="A46" s="814" t="s">
        <v>672</v>
      </c>
      <c r="B46" s="809"/>
      <c r="C46" s="690"/>
      <c r="D46" s="579">
        <f t="shared" si="0"/>
        <v>0</v>
      </c>
      <c r="E46" s="715" t="str">
        <f>IFERROR(IF(ISBLANK(B46),"",B46/Home!$B$23),"")</f>
        <v/>
      </c>
      <c r="F46" s="695" t="str">
        <f>IFERROR(IF(ISBLANK(C46),"",C46/Home!$C$23),"")</f>
        <v/>
      </c>
      <c r="G46" s="469" t="str">
        <f>IFERROR(IF(ISBLANK(D46),"",D46/Home!$D$23),"")</f>
        <v/>
      </c>
      <c r="H46" s="750"/>
      <c r="I46" s="696"/>
      <c r="J46" s="584">
        <f t="shared" si="1"/>
        <v>0</v>
      </c>
    </row>
    <row r="47" spans="1:10" x14ac:dyDescent="0.25">
      <c r="A47" s="814" t="s">
        <v>673</v>
      </c>
      <c r="B47" s="809"/>
      <c r="C47" s="690"/>
      <c r="D47" s="579">
        <f t="shared" si="0"/>
        <v>0</v>
      </c>
      <c r="E47" s="715" t="str">
        <f>IFERROR(IF(ISBLANK(B47),"",B47/Home!$B$23),"")</f>
        <v/>
      </c>
      <c r="F47" s="695" t="str">
        <f>IFERROR(IF(ISBLANK(C47),"",C47/Home!$C$23),"")</f>
        <v/>
      </c>
      <c r="G47" s="469" t="str">
        <f>IFERROR(IF(ISBLANK(D47),"",D47/Home!$D$23),"")</f>
        <v/>
      </c>
      <c r="H47" s="750"/>
      <c r="I47" s="696"/>
      <c r="J47" s="584">
        <f t="shared" si="1"/>
        <v>0</v>
      </c>
    </row>
    <row r="48" spans="1:10" x14ac:dyDescent="0.25">
      <c r="A48" s="814" t="s">
        <v>674</v>
      </c>
      <c r="B48" s="809"/>
      <c r="C48" s="690"/>
      <c r="D48" s="579">
        <f t="shared" si="0"/>
        <v>0</v>
      </c>
      <c r="E48" s="715" t="str">
        <f>IFERROR(IF(ISBLANK(B48),"",B48/Home!$B$23),"")</f>
        <v/>
      </c>
      <c r="F48" s="695" t="str">
        <f>IFERROR(IF(ISBLANK(C48),"",C48/Home!$C$23),"")</f>
        <v/>
      </c>
      <c r="G48" s="469" t="str">
        <f>IFERROR(IF(ISBLANK(D48),"",D48/Home!$D$23),"")</f>
        <v/>
      </c>
      <c r="H48" s="750"/>
      <c r="I48" s="696"/>
      <c r="J48" s="584">
        <f t="shared" si="1"/>
        <v>0</v>
      </c>
    </row>
    <row r="49" spans="1:10" x14ac:dyDescent="0.25">
      <c r="A49" s="814" t="s">
        <v>675</v>
      </c>
      <c r="B49" s="809"/>
      <c r="C49" s="690"/>
      <c r="D49" s="579">
        <f t="shared" si="0"/>
        <v>0</v>
      </c>
      <c r="E49" s="715" t="str">
        <f>IFERROR(IF(ISBLANK(B49),"",B49/Home!$B$23),"")</f>
        <v/>
      </c>
      <c r="F49" s="695" t="str">
        <f>IFERROR(IF(ISBLANK(C49),"",C49/Home!$C$23),"")</f>
        <v/>
      </c>
      <c r="G49" s="469" t="str">
        <f>IFERROR(IF(ISBLANK(D49),"",D49/Home!$D$23),"")</f>
        <v/>
      </c>
      <c r="H49" s="750"/>
      <c r="I49" s="696"/>
      <c r="J49" s="584">
        <f t="shared" si="1"/>
        <v>0</v>
      </c>
    </row>
    <row r="50" spans="1:10" x14ac:dyDescent="0.25">
      <c r="A50" s="814" t="s">
        <v>676</v>
      </c>
      <c r="B50" s="809"/>
      <c r="C50" s="690"/>
      <c r="D50" s="579">
        <f t="shared" si="0"/>
        <v>0</v>
      </c>
      <c r="E50" s="715" t="str">
        <f>IFERROR(IF(ISBLANK(B50),"",B50/Home!$B$23),"")</f>
        <v/>
      </c>
      <c r="F50" s="695" t="str">
        <f>IFERROR(IF(ISBLANK(C50),"",C50/Home!$C$23),"")</f>
        <v/>
      </c>
      <c r="G50" s="469" t="str">
        <f>IFERROR(IF(ISBLANK(D50),"",D50/Home!$D$23),"")</f>
        <v/>
      </c>
      <c r="H50" s="750"/>
      <c r="I50" s="696"/>
      <c r="J50" s="584">
        <f t="shared" si="1"/>
        <v>0</v>
      </c>
    </row>
    <row r="51" spans="1:10" x14ac:dyDescent="0.25">
      <c r="A51" s="814" t="s">
        <v>677</v>
      </c>
      <c r="B51" s="809"/>
      <c r="C51" s="690"/>
      <c r="D51" s="579">
        <f t="shared" si="0"/>
        <v>0</v>
      </c>
      <c r="E51" s="715" t="str">
        <f>IFERROR(IF(ISBLANK(B51),"",B51/Home!$B$23),"")</f>
        <v/>
      </c>
      <c r="F51" s="695" t="str">
        <f>IFERROR(IF(ISBLANK(C51),"",C51/Home!$C$23),"")</f>
        <v/>
      </c>
      <c r="G51" s="469" t="str">
        <f>IFERROR(IF(ISBLANK(D51),"",D51/Home!$D$23),"")</f>
        <v/>
      </c>
      <c r="H51" s="750"/>
      <c r="I51" s="696"/>
      <c r="J51" s="584">
        <f t="shared" si="1"/>
        <v>0</v>
      </c>
    </row>
    <row r="52" spans="1:10" x14ac:dyDescent="0.25">
      <c r="A52" s="814" t="s">
        <v>678</v>
      </c>
      <c r="B52" s="809"/>
      <c r="C52" s="690"/>
      <c r="D52" s="579">
        <f t="shared" si="0"/>
        <v>0</v>
      </c>
      <c r="E52" s="715" t="str">
        <f>IFERROR(IF(ISBLANK(B52),"",B52/Home!$B$23),"")</f>
        <v/>
      </c>
      <c r="F52" s="695" t="str">
        <f>IFERROR(IF(ISBLANK(C52),"",C52/Home!$C$23),"")</f>
        <v/>
      </c>
      <c r="G52" s="469" t="str">
        <f>IFERROR(IF(ISBLANK(D52),"",D52/Home!$D$23),"")</f>
        <v/>
      </c>
      <c r="H52" s="750"/>
      <c r="I52" s="696"/>
      <c r="J52" s="584">
        <f t="shared" si="1"/>
        <v>0</v>
      </c>
    </row>
    <row r="53" spans="1:10" x14ac:dyDescent="0.25">
      <c r="A53" s="814" t="s">
        <v>679</v>
      </c>
      <c r="B53" s="809"/>
      <c r="C53" s="690"/>
      <c r="D53" s="579">
        <f t="shared" si="0"/>
        <v>0</v>
      </c>
      <c r="E53" s="715" t="str">
        <f>IFERROR(IF(ISBLANK(B53),"",B53/Home!$B$23),"")</f>
        <v/>
      </c>
      <c r="F53" s="695" t="str">
        <f>IFERROR(IF(ISBLANK(C53),"",C53/Home!$C$23),"")</f>
        <v/>
      </c>
      <c r="G53" s="469" t="str">
        <f>IFERROR(IF(ISBLANK(D53),"",D53/Home!$D$23),"")</f>
        <v/>
      </c>
      <c r="H53" s="750"/>
      <c r="I53" s="696"/>
      <c r="J53" s="584">
        <f t="shared" si="1"/>
        <v>0</v>
      </c>
    </row>
    <row r="54" spans="1:10" x14ac:dyDescent="0.25">
      <c r="A54" s="814" t="s">
        <v>680</v>
      </c>
      <c r="B54" s="809"/>
      <c r="C54" s="690"/>
      <c r="D54" s="579">
        <f t="shared" si="0"/>
        <v>0</v>
      </c>
      <c r="E54" s="715" t="str">
        <f>IFERROR(IF(ISBLANK(B54),"",B54/Home!$B$23),"")</f>
        <v/>
      </c>
      <c r="F54" s="695" t="str">
        <f>IFERROR(IF(ISBLANK(C54),"",C54/Home!$C$23),"")</f>
        <v/>
      </c>
      <c r="G54" s="469" t="str">
        <f>IFERROR(IF(ISBLANK(D54),"",D54/Home!$D$23),"")</f>
        <v/>
      </c>
      <c r="H54" s="750"/>
      <c r="I54" s="696"/>
      <c r="J54" s="584">
        <f t="shared" si="1"/>
        <v>0</v>
      </c>
    </row>
    <row r="55" spans="1:10" x14ac:dyDescent="0.25">
      <c r="A55" s="814" t="s">
        <v>681</v>
      </c>
      <c r="B55" s="809"/>
      <c r="C55" s="690"/>
      <c r="D55" s="579">
        <f t="shared" si="0"/>
        <v>0</v>
      </c>
      <c r="E55" s="715" t="str">
        <f>IFERROR(IF(ISBLANK(B55),"",B55/Home!$B$23),"")</f>
        <v/>
      </c>
      <c r="F55" s="695" t="str">
        <f>IFERROR(IF(ISBLANK(C55),"",C55/Home!$C$23),"")</f>
        <v/>
      </c>
      <c r="G55" s="469" t="str">
        <f>IFERROR(IF(ISBLANK(D55),"",D55/Home!$D$23),"")</f>
        <v/>
      </c>
      <c r="H55" s="750"/>
      <c r="I55" s="696"/>
      <c r="J55" s="584">
        <f t="shared" si="1"/>
        <v>0</v>
      </c>
    </row>
    <row r="56" spans="1:10" x14ac:dyDescent="0.25">
      <c r="A56" s="814" t="s">
        <v>682</v>
      </c>
      <c r="B56" s="809"/>
      <c r="C56" s="690"/>
      <c r="D56" s="579">
        <f t="shared" si="0"/>
        <v>0</v>
      </c>
      <c r="E56" s="715" t="str">
        <f>IFERROR(IF(ISBLANK(B56),"",B56/Home!$B$23),"")</f>
        <v/>
      </c>
      <c r="F56" s="695" t="str">
        <f>IFERROR(IF(ISBLANK(C56),"",C56/Home!$C$23),"")</f>
        <v/>
      </c>
      <c r="G56" s="469" t="str">
        <f>IFERROR(IF(ISBLANK(D56),"",D56/Home!$D$23),"")</f>
        <v/>
      </c>
      <c r="H56" s="750"/>
      <c r="I56" s="696"/>
      <c r="J56" s="584">
        <f t="shared" si="1"/>
        <v>0</v>
      </c>
    </row>
    <row r="57" spans="1:10" x14ac:dyDescent="0.25">
      <c r="A57" s="814" t="s">
        <v>683</v>
      </c>
      <c r="B57" s="809"/>
      <c r="C57" s="690"/>
      <c r="D57" s="579">
        <f t="shared" si="0"/>
        <v>0</v>
      </c>
      <c r="E57" s="715" t="str">
        <f>IFERROR(IF(ISBLANK(B57),"",B57/Home!$B$23),"")</f>
        <v/>
      </c>
      <c r="F57" s="695" t="str">
        <f>IFERROR(IF(ISBLANK(C57),"",C57/Home!$C$23),"")</f>
        <v/>
      </c>
      <c r="G57" s="469" t="str">
        <f>IFERROR(IF(ISBLANK(D57),"",D57/Home!$D$23),"")</f>
        <v/>
      </c>
      <c r="H57" s="750"/>
      <c r="I57" s="696"/>
      <c r="J57" s="584">
        <f t="shared" si="1"/>
        <v>0</v>
      </c>
    </row>
    <row r="58" spans="1:10" x14ac:dyDescent="0.25">
      <c r="A58" s="814" t="s">
        <v>684</v>
      </c>
      <c r="B58" s="809"/>
      <c r="C58" s="690"/>
      <c r="D58" s="579">
        <f t="shared" si="0"/>
        <v>0</v>
      </c>
      <c r="E58" s="715" t="str">
        <f>IFERROR(IF(ISBLANK(B58),"",B58/Home!$B$23),"")</f>
        <v/>
      </c>
      <c r="F58" s="695" t="str">
        <f>IFERROR(IF(ISBLANK(C58),"",C58/Home!$C$23),"")</f>
        <v/>
      </c>
      <c r="G58" s="469" t="str">
        <f>IFERROR(IF(ISBLANK(D58),"",D58/Home!$D$23),"")</f>
        <v/>
      </c>
      <c r="H58" s="750"/>
      <c r="I58" s="696"/>
      <c r="J58" s="584">
        <f t="shared" si="1"/>
        <v>0</v>
      </c>
    </row>
    <row r="59" spans="1:10" x14ac:dyDescent="0.25">
      <c r="A59" s="814" t="s">
        <v>685</v>
      </c>
      <c r="B59" s="809"/>
      <c r="C59" s="690"/>
      <c r="D59" s="579">
        <f t="shared" si="0"/>
        <v>0</v>
      </c>
      <c r="E59" s="715" t="str">
        <f>IFERROR(IF(ISBLANK(B59),"",B59/Home!$B$23),"")</f>
        <v/>
      </c>
      <c r="F59" s="695" t="str">
        <f>IFERROR(IF(ISBLANK(C59),"",C59/Home!$C$23),"")</f>
        <v/>
      </c>
      <c r="G59" s="469" t="str">
        <f>IFERROR(IF(ISBLANK(D59),"",D59/Home!$D$23),"")</f>
        <v/>
      </c>
      <c r="H59" s="750"/>
      <c r="I59" s="696"/>
      <c r="J59" s="584">
        <f t="shared" si="1"/>
        <v>0</v>
      </c>
    </row>
    <row r="60" spans="1:10" x14ac:dyDescent="0.25">
      <c r="A60" s="814" t="s">
        <v>686</v>
      </c>
      <c r="B60" s="809"/>
      <c r="C60" s="690"/>
      <c r="D60" s="579">
        <f t="shared" si="0"/>
        <v>0</v>
      </c>
      <c r="E60" s="715" t="str">
        <f>IFERROR(IF(ISBLANK(B60),"",B60/Home!$B$23),"")</f>
        <v/>
      </c>
      <c r="F60" s="695" t="str">
        <f>IFERROR(IF(ISBLANK(C60),"",C60/Home!$C$23),"")</f>
        <v/>
      </c>
      <c r="G60" s="469" t="str">
        <f>IFERROR(IF(ISBLANK(D60),"",D60/Home!$D$23),"")</f>
        <v/>
      </c>
      <c r="H60" s="750"/>
      <c r="I60" s="696"/>
      <c r="J60" s="584">
        <f t="shared" si="1"/>
        <v>0</v>
      </c>
    </row>
    <row r="61" spans="1:10" x14ac:dyDescent="0.25">
      <c r="A61" s="814" t="s">
        <v>754</v>
      </c>
      <c r="B61" s="809"/>
      <c r="C61" s="690"/>
      <c r="D61" s="579">
        <f t="shared" si="0"/>
        <v>0</v>
      </c>
      <c r="E61" s="715" t="str">
        <f>IFERROR(IF(ISBLANK(B61),"",B61/Home!$B$23),"")</f>
        <v/>
      </c>
      <c r="F61" s="695" t="str">
        <f>IFERROR(IF(ISBLANK(C61),"",C61/Home!$C$23),"")</f>
        <v/>
      </c>
      <c r="G61" s="469" t="str">
        <f>IFERROR(IF(ISBLANK(D61),"",D61/Home!$D$23),"")</f>
        <v/>
      </c>
      <c r="H61" s="750"/>
      <c r="I61" s="696"/>
      <c r="J61" s="584">
        <f t="shared" si="1"/>
        <v>0</v>
      </c>
    </row>
    <row r="62" spans="1:10" x14ac:dyDescent="0.25">
      <c r="A62" s="814" t="s">
        <v>687</v>
      </c>
      <c r="B62" s="809"/>
      <c r="C62" s="690"/>
      <c r="D62" s="579">
        <f t="shared" si="0"/>
        <v>0</v>
      </c>
      <c r="E62" s="715" t="str">
        <f>IFERROR(IF(ISBLANK(B62),"",B62/Home!$B$23),"")</f>
        <v/>
      </c>
      <c r="F62" s="695" t="str">
        <f>IFERROR(IF(ISBLANK(C62),"",C62/Home!$C$23),"")</f>
        <v/>
      </c>
      <c r="G62" s="469" t="str">
        <f>IFERROR(IF(ISBLANK(D62),"",D62/Home!$D$23),"")</f>
        <v/>
      </c>
      <c r="H62" s="750"/>
      <c r="I62" s="696"/>
      <c r="J62" s="584">
        <f t="shared" si="1"/>
        <v>0</v>
      </c>
    </row>
    <row r="63" spans="1:10" x14ac:dyDescent="0.25">
      <c r="A63" s="814" t="s">
        <v>688</v>
      </c>
      <c r="B63" s="809"/>
      <c r="C63" s="690"/>
      <c r="D63" s="579">
        <f t="shared" si="0"/>
        <v>0</v>
      </c>
      <c r="E63" s="715" t="str">
        <f>IFERROR(IF(ISBLANK(B63),"",B63/Home!$B$23),"")</f>
        <v/>
      </c>
      <c r="F63" s="695" t="str">
        <f>IFERROR(IF(ISBLANK(C63),"",C63/Home!$C$23),"")</f>
        <v/>
      </c>
      <c r="G63" s="469" t="str">
        <f>IFERROR(IF(ISBLANK(D63),"",D63/Home!$D$23),"")</f>
        <v/>
      </c>
      <c r="H63" s="750"/>
      <c r="I63" s="696"/>
      <c r="J63" s="584">
        <f t="shared" si="1"/>
        <v>0</v>
      </c>
    </row>
    <row r="64" spans="1:10" x14ac:dyDescent="0.25">
      <c r="A64" s="814" t="s">
        <v>755</v>
      </c>
      <c r="B64" s="809"/>
      <c r="C64" s="690"/>
      <c r="D64" s="579">
        <f t="shared" si="0"/>
        <v>0</v>
      </c>
      <c r="E64" s="715" t="str">
        <f>IFERROR(IF(ISBLANK(B64),"",B64/Home!$B$23),"")</f>
        <v/>
      </c>
      <c r="F64" s="695" t="str">
        <f>IFERROR(IF(ISBLANK(C64),"",C64/Home!$C$23),"")</f>
        <v/>
      </c>
      <c r="G64" s="469" t="str">
        <f>IFERROR(IF(ISBLANK(D64),"",D64/Home!$D$23),"")</f>
        <v/>
      </c>
      <c r="H64" s="750"/>
      <c r="I64" s="696"/>
      <c r="J64" s="584">
        <f t="shared" si="1"/>
        <v>0</v>
      </c>
    </row>
    <row r="65" spans="1:10" x14ac:dyDescent="0.25">
      <c r="A65" s="814" t="s">
        <v>689</v>
      </c>
      <c r="B65" s="809"/>
      <c r="C65" s="690"/>
      <c r="D65" s="579">
        <f t="shared" si="0"/>
        <v>0</v>
      </c>
      <c r="E65" s="715" t="str">
        <f>IFERROR(IF(ISBLANK(B65),"",B65/Home!$B$23),"")</f>
        <v/>
      </c>
      <c r="F65" s="695" t="str">
        <f>IFERROR(IF(ISBLANK(C65),"",C65/Home!$C$23),"")</f>
        <v/>
      </c>
      <c r="G65" s="469" t="str">
        <f>IFERROR(IF(ISBLANK(D65),"",D65/Home!$D$23),"")</f>
        <v/>
      </c>
      <c r="H65" s="750"/>
      <c r="I65" s="696"/>
      <c r="J65" s="584">
        <f t="shared" si="1"/>
        <v>0</v>
      </c>
    </row>
    <row r="66" spans="1:10" x14ac:dyDescent="0.25">
      <c r="A66" s="814" t="s">
        <v>690</v>
      </c>
      <c r="B66" s="809"/>
      <c r="C66" s="690"/>
      <c r="D66" s="579">
        <f t="shared" si="0"/>
        <v>0</v>
      </c>
      <c r="E66" s="715" t="str">
        <f>IFERROR(IF(ISBLANK(B66),"",B66/Home!$B$23),"")</f>
        <v/>
      </c>
      <c r="F66" s="695" t="str">
        <f>IFERROR(IF(ISBLANK(C66),"",C66/Home!$C$23),"")</f>
        <v/>
      </c>
      <c r="G66" s="469" t="str">
        <f>IFERROR(IF(ISBLANK(D66),"",D66/Home!$D$23),"")</f>
        <v/>
      </c>
      <c r="H66" s="750"/>
      <c r="I66" s="696"/>
      <c r="J66" s="584">
        <f t="shared" si="1"/>
        <v>0</v>
      </c>
    </row>
    <row r="67" spans="1:10" x14ac:dyDescent="0.25">
      <c r="A67" s="814" t="s">
        <v>691</v>
      </c>
      <c r="B67" s="809"/>
      <c r="C67" s="690"/>
      <c r="D67" s="579">
        <f t="shared" si="0"/>
        <v>0</v>
      </c>
      <c r="E67" s="715" t="str">
        <f>IFERROR(IF(ISBLANK(B67),"",B67/Home!$B$23),"")</f>
        <v/>
      </c>
      <c r="F67" s="695" t="str">
        <f>IFERROR(IF(ISBLANK(C67),"",C67/Home!$C$23),"")</f>
        <v/>
      </c>
      <c r="G67" s="469" t="str">
        <f>IFERROR(IF(ISBLANK(D67),"",D67/Home!$D$23),"")</f>
        <v/>
      </c>
      <c r="H67" s="750"/>
      <c r="I67" s="696"/>
      <c r="J67" s="584">
        <f t="shared" si="1"/>
        <v>0</v>
      </c>
    </row>
    <row r="68" spans="1:10" x14ac:dyDescent="0.25">
      <c r="A68" s="814" t="s">
        <v>692</v>
      </c>
      <c r="B68" s="809"/>
      <c r="C68" s="690"/>
      <c r="D68" s="579">
        <f t="shared" si="0"/>
        <v>0</v>
      </c>
      <c r="E68" s="715" t="str">
        <f>IFERROR(IF(ISBLANK(B68),"",B68/Home!$B$23),"")</f>
        <v/>
      </c>
      <c r="F68" s="695" t="str">
        <f>IFERROR(IF(ISBLANK(C68),"",C68/Home!$C$23),"")</f>
        <v/>
      </c>
      <c r="G68" s="469" t="str">
        <f>IFERROR(IF(ISBLANK(D68),"",D68/Home!$D$23),"")</f>
        <v/>
      </c>
      <c r="H68" s="750"/>
      <c r="I68" s="696"/>
      <c r="J68" s="584">
        <f t="shared" si="1"/>
        <v>0</v>
      </c>
    </row>
    <row r="69" spans="1:10" x14ac:dyDescent="0.25">
      <c r="A69" s="814" t="s">
        <v>693</v>
      </c>
      <c r="B69" s="809"/>
      <c r="C69" s="690"/>
      <c r="D69" s="579">
        <f t="shared" si="0"/>
        <v>0</v>
      </c>
      <c r="E69" s="715" t="str">
        <f>IFERROR(IF(ISBLANK(B69),"",B69/Home!$B$23),"")</f>
        <v/>
      </c>
      <c r="F69" s="695" t="str">
        <f>IFERROR(IF(ISBLANK(C69),"",C69/Home!$C$23),"")</f>
        <v/>
      </c>
      <c r="G69" s="469" t="str">
        <f>IFERROR(IF(ISBLANK(D69),"",D69/Home!$D$23),"")</f>
        <v/>
      </c>
      <c r="H69" s="750"/>
      <c r="I69" s="696"/>
      <c r="J69" s="584">
        <f t="shared" si="1"/>
        <v>0</v>
      </c>
    </row>
    <row r="70" spans="1:10" x14ac:dyDescent="0.25">
      <c r="A70" s="814" t="s">
        <v>694</v>
      </c>
      <c r="B70" s="809"/>
      <c r="C70" s="690"/>
      <c r="D70" s="579">
        <f t="shared" si="0"/>
        <v>0</v>
      </c>
      <c r="E70" s="715" t="str">
        <f>IFERROR(IF(ISBLANK(B70),"",B70/Home!$B$23),"")</f>
        <v/>
      </c>
      <c r="F70" s="695" t="str">
        <f>IFERROR(IF(ISBLANK(C70),"",C70/Home!$C$23),"")</f>
        <v/>
      </c>
      <c r="G70" s="469" t="str">
        <f>IFERROR(IF(ISBLANK(D70),"",D70/Home!$D$23),"")</f>
        <v/>
      </c>
      <c r="H70" s="750"/>
      <c r="I70" s="696"/>
      <c r="J70" s="584">
        <f t="shared" si="1"/>
        <v>0</v>
      </c>
    </row>
    <row r="71" spans="1:10" x14ac:dyDescent="0.25">
      <c r="A71" s="814" t="s">
        <v>695</v>
      </c>
      <c r="B71" s="809"/>
      <c r="C71" s="690"/>
      <c r="D71" s="579">
        <f t="shared" si="0"/>
        <v>0</v>
      </c>
      <c r="E71" s="715" t="str">
        <f>IFERROR(IF(ISBLANK(B71),"",B71/Home!$B$23),"")</f>
        <v/>
      </c>
      <c r="F71" s="695" t="str">
        <f>IFERROR(IF(ISBLANK(C71),"",C71/Home!$C$23),"")</f>
        <v/>
      </c>
      <c r="G71" s="469" t="str">
        <f>IFERROR(IF(ISBLANK(D71),"",D71/Home!$D$23),"")</f>
        <v/>
      </c>
      <c r="H71" s="750"/>
      <c r="I71" s="696"/>
      <c r="J71" s="584">
        <f t="shared" si="1"/>
        <v>0</v>
      </c>
    </row>
    <row r="72" spans="1:10" x14ac:dyDescent="0.25">
      <c r="A72" s="814" t="s">
        <v>696</v>
      </c>
      <c r="B72" s="809"/>
      <c r="C72" s="690"/>
      <c r="D72" s="579">
        <f t="shared" si="0"/>
        <v>0</v>
      </c>
      <c r="E72" s="715" t="str">
        <f>IFERROR(IF(ISBLANK(B72),"",B72/Home!$B$23),"")</f>
        <v/>
      </c>
      <c r="F72" s="695" t="str">
        <f>IFERROR(IF(ISBLANK(C72),"",C72/Home!$C$23),"")</f>
        <v/>
      </c>
      <c r="G72" s="469" t="str">
        <f>IFERROR(IF(ISBLANK(D72),"",D72/Home!$D$23),"")</f>
        <v/>
      </c>
      <c r="H72" s="750"/>
      <c r="I72" s="696"/>
      <c r="J72" s="584">
        <f t="shared" si="1"/>
        <v>0</v>
      </c>
    </row>
    <row r="73" spans="1:10" x14ac:dyDescent="0.25">
      <c r="A73" s="814" t="s">
        <v>697</v>
      </c>
      <c r="B73" s="809"/>
      <c r="C73" s="690"/>
      <c r="D73" s="579">
        <f t="shared" si="0"/>
        <v>0</v>
      </c>
      <c r="E73" s="715" t="str">
        <f>IFERROR(IF(ISBLANK(B73),"",B73/Home!$B$23),"")</f>
        <v/>
      </c>
      <c r="F73" s="695" t="str">
        <f>IFERROR(IF(ISBLANK(C73),"",C73/Home!$C$23),"")</f>
        <v/>
      </c>
      <c r="G73" s="469" t="str">
        <f>IFERROR(IF(ISBLANK(D73),"",D73/Home!$D$23),"")</f>
        <v/>
      </c>
      <c r="H73" s="750"/>
      <c r="I73" s="696"/>
      <c r="J73" s="584">
        <f t="shared" si="1"/>
        <v>0</v>
      </c>
    </row>
    <row r="74" spans="1:10" x14ac:dyDescent="0.25">
      <c r="A74" s="814" t="s">
        <v>698</v>
      </c>
      <c r="B74" s="809"/>
      <c r="C74" s="690"/>
      <c r="D74" s="579">
        <f t="shared" si="0"/>
        <v>0</v>
      </c>
      <c r="E74" s="715" t="str">
        <f>IFERROR(IF(ISBLANK(B74),"",B74/Home!$B$23),"")</f>
        <v/>
      </c>
      <c r="F74" s="695" t="str">
        <f>IFERROR(IF(ISBLANK(C74),"",C74/Home!$C$23),"")</f>
        <v/>
      </c>
      <c r="G74" s="469" t="str">
        <f>IFERROR(IF(ISBLANK(D74),"",D74/Home!$D$23),"")</f>
        <v/>
      </c>
      <c r="H74" s="750"/>
      <c r="I74" s="696"/>
      <c r="J74" s="584">
        <f t="shared" si="1"/>
        <v>0</v>
      </c>
    </row>
    <row r="75" spans="1:10" x14ac:dyDescent="0.25">
      <c r="A75" s="814" t="s">
        <v>699</v>
      </c>
      <c r="B75" s="809"/>
      <c r="C75" s="690"/>
      <c r="D75" s="579">
        <f t="shared" si="0"/>
        <v>0</v>
      </c>
      <c r="E75" s="715" t="str">
        <f>IFERROR(IF(ISBLANK(B75),"",B75/Home!$B$23),"")</f>
        <v/>
      </c>
      <c r="F75" s="695" t="str">
        <f>IFERROR(IF(ISBLANK(C75),"",C75/Home!$C$23),"")</f>
        <v/>
      </c>
      <c r="G75" s="469" t="str">
        <f>IFERROR(IF(ISBLANK(D75),"",D75/Home!$D$23),"")</f>
        <v/>
      </c>
      <c r="H75" s="750"/>
      <c r="I75" s="696"/>
      <c r="J75" s="584">
        <f t="shared" si="1"/>
        <v>0</v>
      </c>
    </row>
    <row r="76" spans="1:10" x14ac:dyDescent="0.25">
      <c r="A76" s="814" t="s">
        <v>700</v>
      </c>
      <c r="B76" s="893"/>
      <c r="C76" s="894"/>
      <c r="D76" s="571">
        <f t="shared" si="0"/>
        <v>0</v>
      </c>
      <c r="E76" s="895" t="str">
        <f>IFERROR(IF(ISBLANK(B76),"",B76/Home!$B$23),"")</f>
        <v/>
      </c>
      <c r="F76" s="896" t="str">
        <f>IFERROR(IF(ISBLANK(C76),"",C76/Home!$C$23),"")</f>
        <v/>
      </c>
      <c r="G76" s="468" t="str">
        <f>IFERROR(IF(ISBLANK(D76),"",D76/Home!$D$23),"")</f>
        <v/>
      </c>
      <c r="H76" s="897"/>
      <c r="I76" s="898"/>
      <c r="J76" s="576">
        <f t="shared" si="1"/>
        <v>0</v>
      </c>
    </row>
    <row r="77" spans="1:10" ht="15.75" thickBot="1" x14ac:dyDescent="0.3">
      <c r="A77" s="817" t="s">
        <v>752</v>
      </c>
      <c r="B77" s="858"/>
      <c r="C77" s="812"/>
      <c r="D77" s="587">
        <f t="shared" si="0"/>
        <v>0</v>
      </c>
      <c r="E77" s="895" t="str">
        <f>IFERROR(IF(ISBLANK(B77),"",B77/Home!$B$23),"")</f>
        <v/>
      </c>
      <c r="F77" s="896" t="str">
        <f>IFERROR(IF(ISBLANK(C77),"",C77/Home!$C$23),"")</f>
        <v/>
      </c>
      <c r="G77" s="468" t="str">
        <f>IFERROR(IF(ISBLANK(D77),"",D77/Home!$D$23),"")</f>
        <v/>
      </c>
      <c r="H77" s="751"/>
      <c r="I77" s="700"/>
      <c r="J77" s="589">
        <f t="shared" si="1"/>
        <v>0</v>
      </c>
    </row>
    <row r="78" spans="1:10" ht="36" customHeight="1" x14ac:dyDescent="0.25">
      <c r="A78" s="1003" t="s">
        <v>939</v>
      </c>
      <c r="B78" s="1004"/>
      <c r="C78" s="1004"/>
      <c r="D78" s="1004"/>
      <c r="E78" s="1004"/>
      <c r="F78" s="1004"/>
      <c r="G78" s="1004"/>
      <c r="H78" s="1004"/>
      <c r="I78" s="1004"/>
      <c r="J78" s="1005"/>
    </row>
    <row r="79" spans="1:10" x14ac:dyDescent="0.25">
      <c r="A79" s="889" t="s">
        <v>701</v>
      </c>
      <c r="B79" s="890"/>
      <c r="C79" s="890"/>
      <c r="D79" s="796"/>
      <c r="E79" s="564"/>
      <c r="F79" s="564"/>
      <c r="G79" s="564"/>
      <c r="H79" s="891"/>
      <c r="I79" s="891"/>
      <c r="J79" s="892"/>
    </row>
    <row r="80" spans="1:10" x14ac:dyDescent="0.25">
      <c r="A80" s="853"/>
      <c r="B80" s="854"/>
      <c r="C80" s="795"/>
      <c r="D80" s="592">
        <f t="shared" ref="D80:D89" si="2">SUM(B80:C80)</f>
        <v>0</v>
      </c>
      <c r="E80" s="852" t="str">
        <f>IFERROR(IF(ISBLANK(B80),"",B80/Home!$B$23),"")</f>
        <v/>
      </c>
      <c r="F80" s="800" t="str">
        <f>IFERROR(IF(ISBLANK(C80),"",C80/Home!$C$23),"")</f>
        <v/>
      </c>
      <c r="G80" s="467" t="str">
        <f>IFERROR(IF(ISBLANK(D80),"",D80/Home!$D$23),"")</f>
        <v/>
      </c>
      <c r="H80" s="848"/>
      <c r="I80" s="802"/>
      <c r="J80" s="594">
        <f>SUM(H80:I80)</f>
        <v>0</v>
      </c>
    </row>
    <row r="81" spans="1:10" x14ac:dyDescent="0.25">
      <c r="A81" s="855"/>
      <c r="B81" s="856"/>
      <c r="C81" s="690"/>
      <c r="D81" s="579">
        <f t="shared" si="2"/>
        <v>0</v>
      </c>
      <c r="E81" s="851" t="str">
        <f>IFERROR(IF(ISBLANK(B81),"",B81/Home!$B$23),"")</f>
        <v/>
      </c>
      <c r="F81" s="695" t="str">
        <f>IFERROR(IF(ISBLANK(C81),"",C81/Home!$C$23),"")</f>
        <v/>
      </c>
      <c r="G81" s="469" t="str">
        <f>IFERROR(IF(ISBLANK(D81),"",D81/Home!$D$23),"")</f>
        <v/>
      </c>
      <c r="H81" s="750"/>
      <c r="I81" s="696"/>
      <c r="J81" s="584">
        <f t="shared" ref="J81:J84" si="3">SUM(H81:I81)</f>
        <v>0</v>
      </c>
    </row>
    <row r="82" spans="1:10" x14ac:dyDescent="0.25">
      <c r="A82" s="855"/>
      <c r="B82" s="856"/>
      <c r="C82" s="690"/>
      <c r="D82" s="579">
        <f t="shared" si="2"/>
        <v>0</v>
      </c>
      <c r="E82" s="851" t="str">
        <f>IFERROR(IF(ISBLANK(B82),"",B82/Home!$B$23),"")</f>
        <v/>
      </c>
      <c r="F82" s="695" t="str">
        <f>IFERROR(IF(ISBLANK(C82),"",C82/Home!$C$23),"")</f>
        <v/>
      </c>
      <c r="G82" s="469" t="str">
        <f>IFERROR(IF(ISBLANK(D82),"",D82/Home!$D$23),"")</f>
        <v/>
      </c>
      <c r="H82" s="750"/>
      <c r="I82" s="696"/>
      <c r="J82" s="584">
        <f t="shared" si="3"/>
        <v>0</v>
      </c>
    </row>
    <row r="83" spans="1:10" x14ac:dyDescent="0.25">
      <c r="A83" s="855"/>
      <c r="B83" s="856"/>
      <c r="C83" s="690"/>
      <c r="D83" s="579">
        <f t="shared" si="2"/>
        <v>0</v>
      </c>
      <c r="E83" s="851" t="str">
        <f>IFERROR(IF(ISBLANK(B83),"",B83/Home!$B$23),"")</f>
        <v/>
      </c>
      <c r="F83" s="695" t="str">
        <f>IFERROR(IF(ISBLANK(C83),"",C83/Home!$C$23),"")</f>
        <v/>
      </c>
      <c r="G83" s="469" t="str">
        <f>IFERROR(IF(ISBLANK(D83),"",D83/Home!$D$23),"")</f>
        <v/>
      </c>
      <c r="H83" s="750"/>
      <c r="I83" s="696"/>
      <c r="J83" s="584">
        <f t="shared" si="3"/>
        <v>0</v>
      </c>
    </row>
    <row r="84" spans="1:10" x14ac:dyDescent="0.25">
      <c r="A84" s="855"/>
      <c r="B84" s="856"/>
      <c r="C84" s="690"/>
      <c r="D84" s="579">
        <f t="shared" si="2"/>
        <v>0</v>
      </c>
      <c r="E84" s="851" t="str">
        <f>IFERROR(IF(ISBLANK(B84),"",B84/Home!$B$23),"")</f>
        <v/>
      </c>
      <c r="F84" s="695" t="str">
        <f>IFERROR(IF(ISBLANK(C84),"",C84/Home!$C$23),"")</f>
        <v/>
      </c>
      <c r="G84" s="469" t="str">
        <f>IFERROR(IF(ISBLANK(D84),"",D84/Home!$D$23),"")</f>
        <v/>
      </c>
      <c r="H84" s="750"/>
      <c r="I84" s="696"/>
      <c r="J84" s="584">
        <f t="shared" si="3"/>
        <v>0</v>
      </c>
    </row>
    <row r="85" spans="1:10" x14ac:dyDescent="0.25">
      <c r="A85" s="855"/>
      <c r="B85" s="856"/>
      <c r="C85" s="690"/>
      <c r="D85" s="579">
        <f t="shared" si="2"/>
        <v>0</v>
      </c>
      <c r="E85" s="851" t="str">
        <f>IFERROR(IF(ISBLANK(B85),"",B85/Home!$B$23),"")</f>
        <v/>
      </c>
      <c r="F85" s="695" t="str">
        <f>IFERROR(IF(ISBLANK(C85),"",C85/Home!$C$23),"")</f>
        <v/>
      </c>
      <c r="G85" s="469" t="str">
        <f>IFERROR(IF(ISBLANK(D85),"",D85/Home!$D$23),"")</f>
        <v/>
      </c>
      <c r="H85" s="750"/>
      <c r="I85" s="696"/>
      <c r="J85" s="584">
        <f t="shared" ref="J85:J89" si="4">SUM(H85:I85)</f>
        <v>0</v>
      </c>
    </row>
    <row r="86" spans="1:10" x14ac:dyDescent="0.25">
      <c r="A86" s="855"/>
      <c r="B86" s="856"/>
      <c r="C86" s="690"/>
      <c r="D86" s="579">
        <f t="shared" si="2"/>
        <v>0</v>
      </c>
      <c r="E86" s="851" t="str">
        <f>IFERROR(IF(ISBLANK(B86),"",B86/Home!$B$23),"")</f>
        <v/>
      </c>
      <c r="F86" s="695" t="str">
        <f>IFERROR(IF(ISBLANK(C86),"",C86/Home!$C$23),"")</f>
        <v/>
      </c>
      <c r="G86" s="469" t="str">
        <f>IFERROR(IF(ISBLANK(D86),"",D86/Home!$D$23),"")</f>
        <v/>
      </c>
      <c r="H86" s="750"/>
      <c r="I86" s="696"/>
      <c r="J86" s="584">
        <f t="shared" si="4"/>
        <v>0</v>
      </c>
    </row>
    <row r="87" spans="1:10" x14ac:dyDescent="0.25">
      <c r="A87" s="855"/>
      <c r="B87" s="856"/>
      <c r="C87" s="690"/>
      <c r="D87" s="579">
        <f t="shared" si="2"/>
        <v>0</v>
      </c>
      <c r="E87" s="851" t="str">
        <f>IFERROR(IF(ISBLANK(B87),"",B87/Home!$B$23),"")</f>
        <v/>
      </c>
      <c r="F87" s="695" t="str">
        <f>IFERROR(IF(ISBLANK(C87),"",C87/Home!$C$23),"")</f>
        <v/>
      </c>
      <c r="G87" s="469" t="str">
        <f>IFERROR(IF(ISBLANK(D87),"",D87/Home!$D$23),"")</f>
        <v/>
      </c>
      <c r="H87" s="750"/>
      <c r="I87" s="696"/>
      <c r="J87" s="584">
        <f t="shared" si="4"/>
        <v>0</v>
      </c>
    </row>
    <row r="88" spans="1:10" x14ac:dyDescent="0.25">
      <c r="A88" s="855"/>
      <c r="B88" s="856"/>
      <c r="C88" s="690"/>
      <c r="D88" s="579">
        <f t="shared" si="2"/>
        <v>0</v>
      </c>
      <c r="E88" s="851" t="str">
        <f>IFERROR(IF(ISBLANK(B88),"",B88/Home!$B$23),"")</f>
        <v/>
      </c>
      <c r="F88" s="695" t="str">
        <f>IFERROR(IF(ISBLANK(C88),"",C88/Home!$C$23),"")</f>
        <v/>
      </c>
      <c r="G88" s="469" t="str">
        <f>IFERROR(IF(ISBLANK(D88),"",D88/Home!$D$23),"")</f>
        <v/>
      </c>
      <c r="H88" s="750"/>
      <c r="I88" s="696"/>
      <c r="J88" s="584">
        <f t="shared" si="4"/>
        <v>0</v>
      </c>
    </row>
    <row r="89" spans="1:10" ht="15.75" thickBot="1" x14ac:dyDescent="0.3">
      <c r="A89" s="857"/>
      <c r="B89" s="858"/>
      <c r="C89" s="701"/>
      <c r="D89" s="587">
        <f t="shared" si="2"/>
        <v>0</v>
      </c>
      <c r="E89" s="850" t="str">
        <f>IFERROR(IF(ISBLANK(B89),"",B89/Home!$B$23),"")</f>
        <v/>
      </c>
      <c r="F89" s="702" t="str">
        <f>IFERROR(IF(ISBLANK(C89),"",C89/Home!$C$23),"")</f>
        <v/>
      </c>
      <c r="G89" s="470" t="str">
        <f>IFERROR(IF(ISBLANK(D89),"",D89/Home!$D$23),"")</f>
        <v/>
      </c>
      <c r="H89" s="751"/>
      <c r="I89" s="700"/>
      <c r="J89" s="589">
        <f t="shared" si="4"/>
        <v>0</v>
      </c>
    </row>
  </sheetData>
  <sheetProtection algorithmName="SHA-512" hashValue="iWhIw7Wr0hllrHqOERQA9Sr4plaE/z3901pIOkmBo2h+NiCDnJS9JzRKcCWJeKSGQf/f6o/XNXQmmeH3PpVIzw==" saltValue="rycyCTs4cYcz++GynDL8zQ==" spinCount="100000" sheet="1" objects="1" scenarios="1"/>
  <mergeCells count="2">
    <mergeCell ref="A13:D13"/>
    <mergeCell ref="A78:J78"/>
  </mergeCells>
  <conditionalFormatting sqref="H17:I76 H80:I89">
    <cfRule type="expression" dxfId="139" priority="14">
      <formula>IF(AND(B17&gt;0,ISBLANK(H17)),TRUE,FALSE)</formula>
    </cfRule>
  </conditionalFormatting>
  <conditionalFormatting sqref="B17:C76 B80:C89">
    <cfRule type="expression" dxfId="138" priority="13">
      <formula>IF(AND(H17&gt;0,ISBLANK(B17)),TRUE,FALSE)</formula>
    </cfRule>
  </conditionalFormatting>
  <conditionalFormatting sqref="H79:I79">
    <cfRule type="expression" dxfId="137" priority="4">
      <formula>IF(AND(B79&gt;0,ISBLANK(H79)),TRUE,FALSE)</formula>
    </cfRule>
  </conditionalFormatting>
  <conditionalFormatting sqref="B79:C79">
    <cfRule type="expression" dxfId="136" priority="3">
      <formula>IF(AND(H79&gt;0,ISBLANK(B79)),TRUE,FALSE)</formula>
    </cfRule>
  </conditionalFormatting>
  <conditionalFormatting sqref="H77:I77">
    <cfRule type="expression" dxfId="135" priority="2">
      <formula>IF(AND(B77&gt;0,ISBLANK(H77)),TRUE,FALSE)</formula>
    </cfRule>
  </conditionalFormatting>
  <conditionalFormatting sqref="B77:C77">
    <cfRule type="expression" dxfId="134"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H137"/>
  <sheetViews>
    <sheetView topLeftCell="A27" zoomScaleNormal="100" workbookViewId="0">
      <selection activeCell="C32" sqref="C32"/>
    </sheetView>
  </sheetViews>
  <sheetFormatPr defaultColWidth="9.140625" defaultRowHeight="15" x14ac:dyDescent="0.25"/>
  <cols>
    <col min="1" max="1" width="45.7109375" style="7" customWidth="1"/>
    <col min="2" max="2" width="17.42578125" style="7" customWidth="1"/>
    <col min="3" max="4" width="15.7109375" style="7" customWidth="1"/>
    <col min="5" max="5" width="16.7109375" style="7" customWidth="1"/>
    <col min="6" max="7" width="15.7109375" style="7" customWidth="1"/>
    <col min="8" max="8" width="19.2851562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958" t="s">
        <v>435</v>
      </c>
      <c r="B9" s="958"/>
      <c r="C9" s="958"/>
      <c r="D9" s="958"/>
      <c r="E9" s="958"/>
      <c r="F9" s="958"/>
      <c r="G9" s="958"/>
      <c r="H9" s="2"/>
    </row>
    <row r="10" spans="1:8" ht="18.75" x14ac:dyDescent="0.3">
      <c r="A10" s="958" t="s">
        <v>722</v>
      </c>
      <c r="B10" s="745"/>
      <c r="C10" s="958"/>
      <c r="D10" s="958"/>
      <c r="E10" s="958"/>
      <c r="F10" s="958"/>
      <c r="G10" s="958"/>
      <c r="H10" s="2"/>
    </row>
    <row r="11" spans="1:8" x14ac:dyDescent="0.25">
      <c r="A11" s="420"/>
      <c r="B11" s="420"/>
      <c r="C11" s="420"/>
      <c r="D11" s="420"/>
      <c r="E11" s="420"/>
      <c r="F11" s="420"/>
      <c r="G11" s="420"/>
      <c r="H11" s="2"/>
    </row>
    <row r="12" spans="1:8" ht="18.75" x14ac:dyDescent="0.3">
      <c r="A12" s="958" t="s">
        <v>485</v>
      </c>
      <c r="B12" s="958"/>
      <c r="C12" s="958"/>
      <c r="D12" s="958"/>
      <c r="E12" s="958"/>
      <c r="F12" s="958"/>
      <c r="G12" s="958"/>
      <c r="H12" s="2"/>
    </row>
    <row r="13" spans="1:8" ht="15.75" thickBot="1" x14ac:dyDescent="0.3">
      <c r="A13" s="421" t="s">
        <v>759</v>
      </c>
      <c r="B13" s="421"/>
      <c r="C13" s="421"/>
      <c r="D13" s="421"/>
      <c r="E13" s="421"/>
      <c r="F13" s="421"/>
      <c r="G13" s="421"/>
      <c r="H13" s="2"/>
    </row>
    <row r="14" spans="1:8" ht="15.75" thickBot="1" x14ac:dyDescent="0.3">
      <c r="A14" s="421"/>
      <c r="B14" s="1019"/>
      <c r="C14" s="1020"/>
      <c r="D14" s="1021"/>
      <c r="E14" s="421"/>
      <c r="F14" s="421"/>
      <c r="G14" s="421"/>
      <c r="H14" s="2"/>
    </row>
    <row r="15" spans="1:8" x14ac:dyDescent="0.25">
      <c r="A15" s="420"/>
      <c r="B15" s="420"/>
      <c r="C15" s="420"/>
      <c r="D15" s="420"/>
      <c r="E15" s="420"/>
      <c r="F15" s="420"/>
      <c r="G15" s="420"/>
      <c r="H15" s="2"/>
    </row>
    <row r="16" spans="1:8" ht="18.75" x14ac:dyDescent="0.3">
      <c r="A16" s="958" t="s">
        <v>540</v>
      </c>
      <c r="B16" s="958"/>
      <c r="C16" s="958"/>
      <c r="D16" s="958"/>
      <c r="E16" s="958"/>
      <c r="F16" s="958"/>
      <c r="G16" s="958"/>
      <c r="H16" s="2"/>
    </row>
    <row r="17" spans="1:8" x14ac:dyDescent="0.25">
      <c r="A17" s="421" t="s">
        <v>760</v>
      </c>
      <c r="B17" s="421"/>
      <c r="C17" s="421"/>
      <c r="D17" s="421"/>
      <c r="E17" s="421"/>
      <c r="F17" s="421"/>
      <c r="G17" s="421"/>
      <c r="H17" s="745"/>
    </row>
    <row r="18" spans="1:8" ht="15.75" thickBot="1" x14ac:dyDescent="0.3">
      <c r="A18" s="421"/>
      <c r="B18" s="2"/>
      <c r="C18" s="2"/>
      <c r="D18" s="2"/>
      <c r="E18" s="421"/>
      <c r="F18" s="421"/>
      <c r="G18" s="421"/>
      <c r="H18" s="2"/>
    </row>
    <row r="19" spans="1:8" ht="15.75" thickBot="1" x14ac:dyDescent="0.3">
      <c r="A19" s="2" t="s">
        <v>539</v>
      </c>
      <c r="B19" s="464"/>
      <c r="C19" s="2"/>
      <c r="D19" s="2"/>
      <c r="E19" s="421"/>
      <c r="F19" s="421"/>
      <c r="G19" s="421"/>
      <c r="H19" s="2"/>
    </row>
    <row r="20" spans="1:8" ht="15.75" thickBot="1" x14ac:dyDescent="0.3">
      <c r="A20" s="2" t="s">
        <v>534</v>
      </c>
      <c r="B20" s="464"/>
      <c r="C20" s="2"/>
      <c r="D20" s="2"/>
      <c r="E20" s="421"/>
      <c r="F20" s="421"/>
      <c r="G20" s="421"/>
      <c r="H20" s="2"/>
    </row>
    <row r="21" spans="1:8" ht="15.75" thickBot="1" x14ac:dyDescent="0.3">
      <c r="A21" s="2" t="s">
        <v>535</v>
      </c>
      <c r="B21" s="464"/>
      <c r="C21" s="2"/>
      <c r="D21" s="2"/>
      <c r="E21" s="421"/>
      <c r="F21" s="421"/>
      <c r="G21" s="421"/>
      <c r="H21" s="2"/>
    </row>
    <row r="22" spans="1:8" ht="15.75" thickBot="1" x14ac:dyDescent="0.3">
      <c r="A22" s="2" t="s">
        <v>802</v>
      </c>
      <c r="B22" s="464"/>
      <c r="C22" s="2"/>
      <c r="D22" s="2"/>
      <c r="E22" s="421"/>
      <c r="F22" s="421"/>
      <c r="G22" s="421"/>
      <c r="H22" s="2"/>
    </row>
    <row r="23" spans="1:8" ht="15.75" thickBot="1" x14ac:dyDescent="0.3">
      <c r="A23" s="2" t="s">
        <v>803</v>
      </c>
      <c r="B23" s="464"/>
      <c r="C23" s="2"/>
      <c r="D23" s="2"/>
      <c r="E23" s="421"/>
      <c r="F23" s="421"/>
      <c r="G23" s="421"/>
      <c r="H23" s="2"/>
    </row>
    <row r="24" spans="1:8" ht="15.75" thickBot="1" x14ac:dyDescent="0.3">
      <c r="A24" s="2" t="s">
        <v>502</v>
      </c>
      <c r="B24" s="464"/>
      <c r="C24" s="2"/>
      <c r="D24" s="2"/>
      <c r="E24" s="421"/>
      <c r="F24" s="421"/>
      <c r="G24" s="421"/>
      <c r="H24" s="2"/>
    </row>
    <row r="25" spans="1:8" ht="15.75" thickBot="1" x14ac:dyDescent="0.3">
      <c r="A25" s="2" t="s">
        <v>538</v>
      </c>
      <c r="B25" s="464"/>
      <c r="C25" s="2"/>
      <c r="D25" s="2"/>
      <c r="E25" s="421"/>
      <c r="F25" s="421"/>
      <c r="G25" s="421"/>
      <c r="H25" s="2"/>
    </row>
    <row r="26" spans="1:8" ht="15.75" thickBot="1" x14ac:dyDescent="0.3">
      <c r="A26" s="2" t="s">
        <v>351</v>
      </c>
      <c r="B26" s="464"/>
      <c r="C26" s="2"/>
      <c r="D26" s="2"/>
      <c r="E26" s="421"/>
      <c r="F26" s="421"/>
      <c r="G26" s="421"/>
      <c r="H26" s="2"/>
    </row>
    <row r="27" spans="1:8" x14ac:dyDescent="0.25">
      <c r="A27" s="421"/>
      <c r="B27" s="2"/>
      <c r="C27" s="2"/>
      <c r="D27" s="2"/>
      <c r="E27" s="421"/>
      <c r="F27" s="421"/>
      <c r="G27" s="421"/>
      <c r="H27" s="2"/>
    </row>
    <row r="28" spans="1:8" ht="18.75" x14ac:dyDescent="0.3">
      <c r="A28" s="958" t="s">
        <v>492</v>
      </c>
      <c r="B28" s="958"/>
      <c r="C28" s="958"/>
      <c r="D28" s="958"/>
      <c r="E28" s="958"/>
      <c r="F28" s="958"/>
      <c r="G28" s="958"/>
      <c r="H28" s="2"/>
    </row>
    <row r="29" spans="1:8" ht="15.75" thickBot="1" x14ac:dyDescent="0.3">
      <c r="A29" s="421" t="s">
        <v>761</v>
      </c>
      <c r="B29" s="421"/>
      <c r="C29" s="421"/>
      <c r="D29" s="421"/>
      <c r="E29" s="421"/>
      <c r="F29" s="517" t="s">
        <v>762</v>
      </c>
      <c r="G29" s="421"/>
      <c r="H29" s="2"/>
    </row>
    <row r="30" spans="1:8" ht="15.75" thickBot="1" x14ac:dyDescent="0.3">
      <c r="A30" s="420"/>
      <c r="B30" s="866"/>
      <c r="C30" s="420"/>
      <c r="D30" s="421"/>
      <c r="E30" s="421"/>
      <c r="F30" s="421"/>
      <c r="G30" s="421"/>
      <c r="H30" s="2"/>
    </row>
    <row r="31" spans="1:8" x14ac:dyDescent="0.25">
      <c r="A31" s="420"/>
      <c r="B31" s="420"/>
      <c r="C31" s="420"/>
      <c r="D31" s="420"/>
      <c r="E31" s="420"/>
      <c r="F31" s="420"/>
      <c r="G31" s="420"/>
      <c r="H31" s="2"/>
    </row>
    <row r="32" spans="1:8" ht="18.75" x14ac:dyDescent="0.25">
      <c r="A32" s="952" t="s">
        <v>940</v>
      </c>
      <c r="B32" s="399"/>
      <c r="C32" s="399"/>
      <c r="D32" s="420"/>
      <c r="E32" s="420"/>
      <c r="F32" s="420"/>
      <c r="G32" s="420"/>
      <c r="H32" s="2"/>
    </row>
    <row r="33" spans="1:8" ht="18.75" x14ac:dyDescent="0.25">
      <c r="A33" s="953" t="s">
        <v>941</v>
      </c>
      <c r="B33" s="954"/>
      <c r="C33" s="955"/>
      <c r="D33" s="420"/>
      <c r="E33" s="420"/>
      <c r="F33" s="420"/>
      <c r="G33" s="420"/>
      <c r="H33" s="2"/>
    </row>
    <row r="34" spans="1:8" ht="7.5" customHeight="1" thickBot="1" x14ac:dyDescent="0.3">
      <c r="A34" s="953"/>
      <c r="B34" s="954"/>
      <c r="C34" s="955"/>
      <c r="D34" s="420"/>
      <c r="E34" s="420"/>
      <c r="F34" s="420"/>
      <c r="G34" s="420"/>
      <c r="H34" s="2"/>
    </row>
    <row r="35" spans="1:8" ht="15.75" thickBot="1" x14ac:dyDescent="0.3">
      <c r="A35" s="956" t="s">
        <v>851</v>
      </c>
      <c r="B35" s="1039" t="s">
        <v>852</v>
      </c>
      <c r="C35" s="1040"/>
      <c r="D35" s="1040"/>
      <c r="E35" s="1041" t="s">
        <v>853</v>
      </c>
      <c r="F35" s="1042"/>
      <c r="G35" s="420"/>
      <c r="H35" s="2"/>
    </row>
    <row r="36" spans="1:8" x14ac:dyDescent="0.25">
      <c r="A36" s="960"/>
      <c r="B36" s="1043"/>
      <c r="C36" s="1044"/>
      <c r="D36" s="1044"/>
      <c r="E36" s="1045"/>
      <c r="F36" s="1046"/>
      <c r="G36" s="420"/>
      <c r="H36" s="2"/>
    </row>
    <row r="37" spans="1:8" x14ac:dyDescent="0.25">
      <c r="A37" s="961"/>
      <c r="B37" s="1011"/>
      <c r="C37" s="1012"/>
      <c r="D37" s="1012"/>
      <c r="E37" s="1013"/>
      <c r="F37" s="1014"/>
      <c r="G37" s="420"/>
      <c r="H37" s="2"/>
    </row>
    <row r="38" spans="1:8" x14ac:dyDescent="0.25">
      <c r="A38" s="962"/>
      <c r="B38" s="1011"/>
      <c r="C38" s="1012"/>
      <c r="D38" s="1012"/>
      <c r="E38" s="1013"/>
      <c r="F38" s="1014"/>
      <c r="G38" s="420"/>
      <c r="H38" s="2"/>
    </row>
    <row r="39" spans="1:8" x14ac:dyDescent="0.25">
      <c r="A39" s="961"/>
      <c r="B39" s="1011"/>
      <c r="C39" s="1012"/>
      <c r="D39" s="1012"/>
      <c r="E39" s="1013"/>
      <c r="F39" s="1014"/>
      <c r="G39" s="420"/>
      <c r="H39" s="2"/>
    </row>
    <row r="40" spans="1:8" x14ac:dyDescent="0.25">
      <c r="A40" s="961"/>
      <c r="B40" s="1011"/>
      <c r="C40" s="1012"/>
      <c r="D40" s="1012"/>
      <c r="E40" s="1013"/>
      <c r="F40" s="1014"/>
      <c r="G40" s="420"/>
      <c r="H40" s="2"/>
    </row>
    <row r="41" spans="1:8" x14ac:dyDescent="0.25">
      <c r="A41" s="963"/>
      <c r="B41" s="1011"/>
      <c r="C41" s="1012"/>
      <c r="D41" s="1012"/>
      <c r="E41" s="1013"/>
      <c r="F41" s="1014"/>
      <c r="G41" s="420"/>
      <c r="H41" s="2"/>
    </row>
    <row r="42" spans="1:8" x14ac:dyDescent="0.25">
      <c r="A42" s="961"/>
      <c r="B42" s="1011"/>
      <c r="C42" s="1012"/>
      <c r="D42" s="1012"/>
      <c r="E42" s="1013"/>
      <c r="F42" s="1014"/>
      <c r="G42" s="420"/>
      <c r="H42" s="2"/>
    </row>
    <row r="43" spans="1:8" x14ac:dyDescent="0.25">
      <c r="A43" s="961"/>
      <c r="B43" s="1011"/>
      <c r="C43" s="1012"/>
      <c r="D43" s="1012"/>
      <c r="E43" s="1013"/>
      <c r="F43" s="1014"/>
      <c r="G43" s="420"/>
      <c r="H43" s="2"/>
    </row>
    <row r="44" spans="1:8" x14ac:dyDescent="0.25">
      <c r="A44" s="961"/>
      <c r="B44" s="1011"/>
      <c r="C44" s="1012"/>
      <c r="D44" s="1012"/>
      <c r="E44" s="1013"/>
      <c r="F44" s="1014"/>
      <c r="G44" s="420"/>
      <c r="H44" s="2"/>
    </row>
    <row r="45" spans="1:8" ht="15.75" thickBot="1" x14ac:dyDescent="0.3">
      <c r="A45" s="964"/>
      <c r="B45" s="1015"/>
      <c r="C45" s="1016"/>
      <c r="D45" s="1016"/>
      <c r="E45" s="1017"/>
      <c r="F45" s="1018"/>
      <c r="G45" s="420"/>
      <c r="H45" s="2"/>
    </row>
    <row r="46" spans="1:8" ht="15.75" thickBot="1" x14ac:dyDescent="0.3">
      <c r="A46" s="1006" t="s">
        <v>854</v>
      </c>
      <c r="B46" s="1007"/>
      <c r="C46" s="1007"/>
      <c r="D46" s="1008"/>
      <c r="E46" s="1009">
        <f>SUM(E36:F45)</f>
        <v>0</v>
      </c>
      <c r="F46" s="1010"/>
      <c r="G46" s="420"/>
      <c r="H46" s="2"/>
    </row>
    <row r="47" spans="1:8" x14ac:dyDescent="0.25">
      <c r="A47" s="420"/>
      <c r="B47" s="420"/>
      <c r="C47" s="420"/>
      <c r="D47" s="420"/>
      <c r="E47" s="420"/>
      <c r="F47" s="420"/>
      <c r="G47" s="420"/>
      <c r="H47" s="2"/>
    </row>
    <row r="48" spans="1:8" ht="18.75" x14ac:dyDescent="0.3">
      <c r="A48" s="958" t="s">
        <v>493</v>
      </c>
      <c r="B48" s="958"/>
      <c r="C48" s="958"/>
      <c r="D48" s="958"/>
      <c r="E48" s="958"/>
      <c r="F48" s="958"/>
      <c r="G48" s="958"/>
      <c r="H48" s="2"/>
    </row>
    <row r="49" spans="1:8" x14ac:dyDescent="0.25">
      <c r="A49" s="421" t="s">
        <v>763</v>
      </c>
      <c r="B49" s="421"/>
      <c r="C49" s="966" t="s">
        <v>744</v>
      </c>
      <c r="D49" s="421"/>
      <c r="E49" s="421"/>
      <c r="F49" s="421"/>
      <c r="G49" s="421"/>
      <c r="H49" s="2"/>
    </row>
    <row r="50" spans="1:8" ht="15.75" thickBot="1" x14ac:dyDescent="0.3">
      <c r="A50" s="421"/>
      <c r="B50" s="421"/>
      <c r="C50" s="421"/>
      <c r="D50" s="421"/>
      <c r="E50" s="421"/>
      <c r="F50" s="421"/>
      <c r="G50" s="421"/>
      <c r="H50" s="2"/>
    </row>
    <row r="51" spans="1:8" ht="15.75" thickBot="1" x14ac:dyDescent="0.3">
      <c r="A51" s="421"/>
      <c r="B51" s="464"/>
      <c r="C51" s="496"/>
      <c r="D51" s="421"/>
      <c r="E51" s="421"/>
      <c r="F51" s="421"/>
      <c r="G51" s="421"/>
      <c r="H51" s="2"/>
    </row>
    <row r="52" spans="1:8" s="461" customFormat="1" x14ac:dyDescent="0.25">
      <c r="A52" s="420"/>
      <c r="B52" s="420"/>
      <c r="C52" s="420"/>
      <c r="D52" s="420"/>
      <c r="E52" s="420"/>
      <c r="F52" s="420"/>
      <c r="G52" s="420"/>
      <c r="H52" s="420"/>
    </row>
    <row r="53" spans="1:8" ht="18.75" x14ac:dyDescent="0.3">
      <c r="A53" s="958" t="s">
        <v>504</v>
      </c>
      <c r="B53" s="958"/>
      <c r="C53" s="958"/>
      <c r="D53" s="958"/>
      <c r="E53" s="958"/>
      <c r="F53" s="958"/>
      <c r="G53" s="958"/>
      <c r="H53" s="2"/>
    </row>
    <row r="54" spans="1:8" ht="15.75" thickBot="1" x14ac:dyDescent="0.3">
      <c r="A54" s="421" t="s">
        <v>768</v>
      </c>
      <c r="B54" s="421"/>
      <c r="C54" s="421"/>
      <c r="D54" s="421"/>
      <c r="E54" s="421"/>
      <c r="F54" s="421"/>
      <c r="G54" s="421"/>
      <c r="H54" s="2"/>
    </row>
    <row r="55" spans="1:8" ht="15.75" thickBot="1" x14ac:dyDescent="0.3">
      <c r="A55" s="421"/>
      <c r="B55" s="477"/>
      <c r="C55" s="496" t="str">
        <f>IF(AND(B55&gt;0,Home!D30=0),"Please enter the amount of BC Housing funding in the Home Schedule.","")</f>
        <v/>
      </c>
      <c r="D55" s="421"/>
      <c r="E55" s="421"/>
      <c r="F55" s="421"/>
      <c r="G55" s="421"/>
      <c r="H55" s="2"/>
    </row>
    <row r="56" spans="1:8" x14ac:dyDescent="0.25">
      <c r="A56" s="420"/>
      <c r="B56" s="420"/>
      <c r="C56" s="420"/>
      <c r="D56" s="420"/>
      <c r="E56" s="420"/>
      <c r="F56" s="420"/>
      <c r="G56" s="420"/>
      <c r="H56" s="2"/>
    </row>
    <row r="57" spans="1:8" ht="18.75" x14ac:dyDescent="0.3">
      <c r="A57" s="958" t="s">
        <v>503</v>
      </c>
      <c r="B57" s="958"/>
      <c r="C57" s="958"/>
      <c r="D57" s="958"/>
      <c r="E57" s="958"/>
      <c r="F57" s="958"/>
      <c r="G57" s="958"/>
      <c r="H57" s="2"/>
    </row>
    <row r="58" spans="1:8" s="766" customFormat="1" ht="15" customHeight="1" thickBot="1" x14ac:dyDescent="0.3">
      <c r="A58" s="1022" t="s">
        <v>767</v>
      </c>
      <c r="B58" s="1022"/>
      <c r="C58" s="1022"/>
      <c r="D58" s="1022"/>
      <c r="E58" s="1022"/>
      <c r="F58" s="1022"/>
      <c r="G58" s="1022"/>
      <c r="H58" s="959"/>
    </row>
    <row r="59" spans="1:8" ht="15" customHeight="1" thickBot="1" x14ac:dyDescent="0.3">
      <c r="A59" s="421"/>
      <c r="B59" s="520"/>
      <c r="C59" s="496" t="str">
        <f>IF(AND(B59&gt;0,Home!D29=0),"Please enter the amount of Community Living BC funding in the Home Schedule.","")</f>
        <v/>
      </c>
      <c r="D59" s="421"/>
      <c r="E59" s="421"/>
      <c r="F59" s="421"/>
      <c r="G59" s="421"/>
      <c r="H59" s="2"/>
    </row>
    <row r="60" spans="1:8" x14ac:dyDescent="0.25">
      <c r="A60" s="421"/>
      <c r="B60" s="723"/>
      <c r="C60" s="496"/>
      <c r="D60" s="421"/>
      <c r="E60" s="421"/>
      <c r="F60" s="421"/>
      <c r="G60" s="421"/>
      <c r="H60" s="2"/>
    </row>
    <row r="61" spans="1:8" ht="18.75" x14ac:dyDescent="0.3">
      <c r="A61" s="958" t="s">
        <v>596</v>
      </c>
      <c r="B61" s="420"/>
      <c r="C61" s="420"/>
      <c r="D61" s="420"/>
      <c r="E61" s="420"/>
      <c r="F61" s="420"/>
      <c r="G61" s="420"/>
      <c r="H61" s="2"/>
    </row>
    <row r="62" spans="1:8" ht="15.75" thickBot="1" x14ac:dyDescent="0.3">
      <c r="A62" s="421" t="s">
        <v>766</v>
      </c>
      <c r="B62" s="723"/>
      <c r="C62" s="496"/>
      <c r="D62" s="421"/>
      <c r="E62" s="421"/>
      <c r="F62" s="421"/>
      <c r="G62" s="421"/>
      <c r="H62" s="2"/>
    </row>
    <row r="63" spans="1:8" ht="15.75" thickBot="1" x14ac:dyDescent="0.3">
      <c r="A63" s="421"/>
      <c r="B63" s="718"/>
      <c r="C63" s="496"/>
      <c r="D63" s="421"/>
      <c r="E63" s="421"/>
      <c r="F63" s="421"/>
      <c r="G63" s="421"/>
      <c r="H63" s="2"/>
    </row>
    <row r="64" spans="1:8" x14ac:dyDescent="0.25">
      <c r="A64" s="420"/>
      <c r="B64" s="420"/>
      <c r="C64" s="420"/>
      <c r="D64" s="420"/>
      <c r="E64" s="420"/>
      <c r="F64" s="420"/>
      <c r="G64" s="420"/>
      <c r="H64" s="2"/>
    </row>
    <row r="65" spans="1:8" ht="15.75" thickBot="1" x14ac:dyDescent="0.3">
      <c r="A65" s="421" t="s">
        <v>840</v>
      </c>
      <c r="B65" s="723"/>
      <c r="C65" s="496"/>
      <c r="D65" s="421"/>
      <c r="E65" s="421"/>
      <c r="F65" s="421"/>
      <c r="G65" s="421"/>
      <c r="H65" s="2"/>
    </row>
    <row r="66" spans="1:8" ht="15.75" hidden="1" thickBot="1" x14ac:dyDescent="0.3">
      <c r="A66" s="420"/>
      <c r="B66" s="420"/>
      <c r="C66" s="420"/>
      <c r="D66" s="420"/>
      <c r="E66" s="420"/>
      <c r="F66" s="420"/>
      <c r="G66" s="420"/>
      <c r="H66" s="2"/>
    </row>
    <row r="67" spans="1:8" ht="15.75" thickBot="1" x14ac:dyDescent="0.3">
      <c r="A67" s="420"/>
      <c r="B67" s="718"/>
      <c r="C67" s="420"/>
      <c r="D67" s="420"/>
      <c r="E67" s="420"/>
      <c r="F67" s="420"/>
      <c r="G67" s="420"/>
      <c r="H67" s="2"/>
    </row>
    <row r="68" spans="1:8" x14ac:dyDescent="0.25">
      <c r="A68" s="420"/>
      <c r="B68" s="420"/>
      <c r="C68" s="420"/>
      <c r="D68" s="420"/>
      <c r="E68" s="420"/>
      <c r="F68" s="420"/>
      <c r="G68" s="420"/>
      <c r="H68" s="2"/>
    </row>
    <row r="69" spans="1:8" ht="15.75" thickBot="1" x14ac:dyDescent="0.3">
      <c r="A69" s="745" t="s">
        <v>765</v>
      </c>
      <c r="B69" s="420"/>
      <c r="C69" s="420"/>
      <c r="D69" s="420"/>
      <c r="E69" s="420"/>
      <c r="F69" s="420"/>
      <c r="G69" s="420"/>
      <c r="H69" s="2"/>
    </row>
    <row r="70" spans="1:8" ht="15.75" thickBot="1" x14ac:dyDescent="0.3">
      <c r="A70" s="420"/>
      <c r="B70" s="718"/>
      <c r="C70" s="420"/>
      <c r="D70" s="420"/>
      <c r="E70" s="420"/>
      <c r="F70" s="420"/>
      <c r="G70" s="420"/>
      <c r="H70" s="2"/>
    </row>
    <row r="71" spans="1:8" x14ac:dyDescent="0.25">
      <c r="A71" s="420"/>
      <c r="B71" s="420"/>
      <c r="C71" s="420"/>
      <c r="D71" s="420"/>
      <c r="E71" s="420"/>
      <c r="F71" s="420"/>
      <c r="G71" s="420"/>
      <c r="H71" s="2"/>
    </row>
    <row r="72" spans="1:8" ht="18.75" x14ac:dyDescent="0.3">
      <c r="A72" s="958" t="s">
        <v>486</v>
      </c>
      <c r="B72" s="958"/>
      <c r="C72" s="958"/>
      <c r="D72" s="958"/>
      <c r="E72" s="958"/>
      <c r="F72" s="958"/>
      <c r="G72" s="958"/>
      <c r="H72" s="2"/>
    </row>
    <row r="73" spans="1:8" x14ac:dyDescent="0.25">
      <c r="A73" s="421" t="s">
        <v>764</v>
      </c>
      <c r="B73" s="421"/>
      <c r="C73" s="421"/>
      <c r="D73" s="421"/>
      <c r="E73" s="421"/>
      <c r="F73" s="421"/>
      <c r="G73" s="421"/>
      <c r="H73" s="2"/>
    </row>
    <row r="74" spans="1:8" ht="15.75" thickBot="1" x14ac:dyDescent="0.3">
      <c r="A74" s="517"/>
      <c r="B74" s="421"/>
      <c r="C74" s="421"/>
      <c r="D74" s="421"/>
      <c r="E74" s="421"/>
      <c r="F74" s="421"/>
      <c r="G74" s="421"/>
      <c r="H74" s="2"/>
    </row>
    <row r="75" spans="1:8" ht="15.75" thickBot="1" x14ac:dyDescent="0.3">
      <c r="A75" s="421"/>
      <c r="B75" s="464"/>
      <c r="C75" s="496"/>
      <c r="D75" s="421"/>
      <c r="E75" s="421"/>
      <c r="F75" s="421"/>
      <c r="G75" s="421"/>
      <c r="H75" s="2"/>
    </row>
    <row r="76" spans="1:8" x14ac:dyDescent="0.25">
      <c r="A76" s="420"/>
      <c r="B76" s="420"/>
      <c r="C76" s="420"/>
      <c r="D76" s="420"/>
      <c r="E76" s="420"/>
      <c r="F76" s="420"/>
      <c r="G76" s="420"/>
      <c r="H76" s="2"/>
    </row>
    <row r="77" spans="1:8" ht="18.75" x14ac:dyDescent="0.3">
      <c r="A77" s="958" t="s">
        <v>487</v>
      </c>
      <c r="B77" s="958"/>
      <c r="C77" s="958"/>
      <c r="D77" s="958"/>
      <c r="E77" s="958"/>
      <c r="F77" s="958"/>
      <c r="G77" s="958"/>
      <c r="H77" s="2"/>
    </row>
    <row r="78" spans="1:8" x14ac:dyDescent="0.25">
      <c r="A78" s="421" t="s">
        <v>769</v>
      </c>
      <c r="B78" s="421"/>
      <c r="C78" s="421"/>
      <c r="D78" s="421"/>
      <c r="E78" s="421"/>
      <c r="F78" s="421"/>
      <c r="G78" s="421"/>
      <c r="H78" s="2"/>
    </row>
    <row r="79" spans="1:8" ht="15.75" thickBot="1" x14ac:dyDescent="0.3">
      <c r="A79" s="517"/>
      <c r="B79" s="421"/>
      <c r="C79" s="421"/>
      <c r="D79" s="421"/>
      <c r="E79" s="421"/>
      <c r="F79" s="421"/>
      <c r="G79" s="421"/>
      <c r="H79" s="2"/>
    </row>
    <row r="80" spans="1:8" ht="15.75" thickBot="1" x14ac:dyDescent="0.3">
      <c r="A80" s="421"/>
      <c r="B80" s="464"/>
      <c r="C80" s="496"/>
      <c r="D80" s="421"/>
      <c r="E80" s="421"/>
      <c r="F80" s="421"/>
      <c r="G80" s="421"/>
      <c r="H80" s="2"/>
    </row>
    <row r="81" spans="1:8" x14ac:dyDescent="0.25">
      <c r="A81" s="420"/>
      <c r="B81" s="420"/>
      <c r="C81" s="420"/>
      <c r="D81" s="420"/>
      <c r="E81" s="420"/>
      <c r="F81" s="420"/>
      <c r="G81" s="420"/>
      <c r="H81" s="2"/>
    </row>
    <row r="82" spans="1:8" ht="18.75" x14ac:dyDescent="0.3">
      <c r="A82" s="958" t="s">
        <v>172</v>
      </c>
      <c r="B82" s="958"/>
      <c r="C82" s="958"/>
      <c r="D82" s="958"/>
      <c r="E82" s="958"/>
      <c r="F82" s="958"/>
      <c r="G82" s="958"/>
      <c r="H82" s="2"/>
    </row>
    <row r="83" spans="1:8" x14ac:dyDescent="0.25">
      <c r="A83" s="421" t="s">
        <v>770</v>
      </c>
      <c r="B83" s="421"/>
      <c r="C83" s="421"/>
      <c r="D83" s="421"/>
      <c r="E83" s="421"/>
      <c r="F83" s="421"/>
      <c r="G83" s="421"/>
      <c r="H83" s="2"/>
    </row>
    <row r="84" spans="1:8" ht="15.75" thickBot="1" x14ac:dyDescent="0.3">
      <c r="A84" s="420"/>
      <c r="B84" s="420"/>
      <c r="C84" s="420"/>
      <c r="D84" s="420"/>
      <c r="E84" s="420"/>
      <c r="F84" s="420"/>
      <c r="G84" s="420"/>
      <c r="H84" s="2"/>
    </row>
    <row r="85" spans="1:8" x14ac:dyDescent="0.25">
      <c r="A85" s="422" t="s">
        <v>479</v>
      </c>
      <c r="B85" s="1029"/>
      <c r="C85" s="1030"/>
      <c r="D85" s="1031"/>
      <c r="E85" s="420"/>
      <c r="F85" s="420"/>
      <c r="G85" s="420"/>
      <c r="H85" s="2"/>
    </row>
    <row r="86" spans="1:8" x14ac:dyDescent="0.25">
      <c r="A86" s="423" t="s">
        <v>5</v>
      </c>
      <c r="B86" s="1032"/>
      <c r="C86" s="1033"/>
      <c r="D86" s="1034"/>
      <c r="E86" s="420"/>
      <c r="F86" s="420"/>
      <c r="G86" s="420"/>
      <c r="H86" s="2"/>
    </row>
    <row r="87" spans="1:8" ht="15.75" thickBot="1" x14ac:dyDescent="0.3">
      <c r="A87" s="424" t="s">
        <v>6</v>
      </c>
      <c r="B87" s="1035"/>
      <c r="C87" s="1036"/>
      <c r="D87" s="1037"/>
      <c r="E87" s="420"/>
      <c r="F87" s="420"/>
      <c r="G87" s="420"/>
      <c r="H87" s="2"/>
    </row>
    <row r="88" spans="1:8" x14ac:dyDescent="0.25">
      <c r="A88" s="420"/>
      <c r="B88" s="420"/>
      <c r="C88" s="420"/>
      <c r="D88" s="420"/>
      <c r="E88" s="420"/>
      <c r="F88" s="420"/>
      <c r="G88" s="420"/>
      <c r="H88" s="2"/>
    </row>
    <row r="89" spans="1:8" ht="18.75" x14ac:dyDescent="0.3">
      <c r="A89" s="958" t="s">
        <v>436</v>
      </c>
      <c r="B89" s="958"/>
      <c r="C89" s="958"/>
      <c r="D89" s="958"/>
      <c r="E89" s="958"/>
      <c r="F89" s="958"/>
      <c r="G89" s="958"/>
      <c r="H89" s="2"/>
    </row>
    <row r="90" spans="1:8" x14ac:dyDescent="0.25">
      <c r="A90" s="421" t="s">
        <v>773</v>
      </c>
      <c r="B90" s="421"/>
      <c r="C90" s="421"/>
      <c r="D90" s="421"/>
      <c r="E90" s="421"/>
      <c r="F90" s="421"/>
      <c r="G90" s="421"/>
      <c r="H90" s="2"/>
    </row>
    <row r="91" spans="1:8" ht="15.75" thickBot="1" x14ac:dyDescent="0.3">
      <c r="A91" s="420"/>
      <c r="B91" s="420"/>
      <c r="C91" s="420"/>
      <c r="D91" s="420"/>
      <c r="E91" s="420"/>
      <c r="F91" s="420"/>
      <c r="G91" s="420"/>
      <c r="H91" s="2"/>
    </row>
    <row r="92" spans="1:8" x14ac:dyDescent="0.25">
      <c r="A92" s="422" t="s">
        <v>437</v>
      </c>
      <c r="B92" s="1029"/>
      <c r="C92" s="1030"/>
      <c r="D92" s="1031"/>
      <c r="E92" s="420"/>
      <c r="F92" s="420"/>
      <c r="G92" s="420"/>
      <c r="H92" s="2"/>
    </row>
    <row r="93" spans="1:8" x14ac:dyDescent="0.25">
      <c r="A93" s="423" t="s">
        <v>438</v>
      </c>
      <c r="B93" s="1032"/>
      <c r="C93" s="1033"/>
      <c r="D93" s="1034"/>
      <c r="E93" s="420"/>
      <c r="F93" s="420"/>
      <c r="G93" s="420"/>
      <c r="H93" s="2"/>
    </row>
    <row r="94" spans="1:8" ht="15.75" thickBot="1" x14ac:dyDescent="0.3">
      <c r="A94" s="424" t="s">
        <v>439</v>
      </c>
      <c r="B94" s="1035"/>
      <c r="C94" s="1036"/>
      <c r="D94" s="1037"/>
      <c r="E94" s="420"/>
      <c r="F94" s="420"/>
      <c r="G94" s="420"/>
      <c r="H94" s="2"/>
    </row>
    <row r="95" spans="1:8" x14ac:dyDescent="0.25">
      <c r="A95" s="420"/>
      <c r="B95" s="420"/>
      <c r="C95" s="420"/>
      <c r="D95" s="420"/>
      <c r="E95" s="420"/>
      <c r="F95" s="420"/>
      <c r="G95" s="420"/>
      <c r="H95" s="2"/>
    </row>
    <row r="96" spans="1:8" ht="18.75" x14ac:dyDescent="0.3">
      <c r="A96" s="958" t="s">
        <v>449</v>
      </c>
      <c r="B96" s="958"/>
      <c r="C96" s="958"/>
      <c r="D96" s="958"/>
      <c r="E96" s="958"/>
      <c r="F96" s="958"/>
      <c r="G96" s="958"/>
      <c r="H96" s="2"/>
    </row>
    <row r="97" spans="1:8" x14ac:dyDescent="0.25">
      <c r="A97" s="421" t="s">
        <v>774</v>
      </c>
      <c r="B97" s="421"/>
      <c r="C97" s="421"/>
      <c r="D97" s="421"/>
      <c r="E97" s="421"/>
      <c r="F97" s="421"/>
      <c r="G97" s="421"/>
      <c r="H97" s="2"/>
    </row>
    <row r="98" spans="1:8" ht="15.75" thickBot="1" x14ac:dyDescent="0.3">
      <c r="A98" s="420"/>
      <c r="B98" s="420"/>
      <c r="C98" s="420"/>
      <c r="D98" s="420"/>
      <c r="E98" s="420"/>
      <c r="F98" s="420"/>
      <c r="G98" s="420"/>
      <c r="H98" s="2"/>
    </row>
    <row r="99" spans="1:8" x14ac:dyDescent="0.25">
      <c r="A99" s="422" t="s">
        <v>455</v>
      </c>
      <c r="B99" s="1047"/>
      <c r="C99" s="1048"/>
      <c r="D99" s="1049"/>
      <c r="E99" s="420"/>
      <c r="F99" s="420"/>
      <c r="G99" s="420"/>
      <c r="H99" s="2"/>
    </row>
    <row r="100" spans="1:8" x14ac:dyDescent="0.25">
      <c r="A100" s="423" t="s">
        <v>347</v>
      </c>
      <c r="B100" s="1050"/>
      <c r="C100" s="1051"/>
      <c r="D100" s="1052"/>
      <c r="E100" s="420"/>
      <c r="F100" s="420"/>
      <c r="G100" s="420"/>
      <c r="H100" s="2"/>
    </row>
    <row r="101" spans="1:8" ht="15.75" thickBot="1" x14ac:dyDescent="0.3">
      <c r="A101" s="424" t="s">
        <v>456</v>
      </c>
      <c r="B101" s="1035"/>
      <c r="C101" s="1036"/>
      <c r="D101" s="1037"/>
      <c r="E101" s="420"/>
      <c r="F101" s="420"/>
      <c r="G101" s="420"/>
      <c r="H101" s="2"/>
    </row>
    <row r="102" spans="1:8" x14ac:dyDescent="0.25">
      <c r="A102" s="420"/>
      <c r="B102" s="420"/>
      <c r="C102" s="420"/>
      <c r="D102" s="420"/>
      <c r="E102" s="420"/>
      <c r="F102" s="420"/>
      <c r="G102" s="420"/>
      <c r="H102" s="2"/>
    </row>
    <row r="103" spans="1:8" s="461" customFormat="1" ht="18.75" x14ac:dyDescent="0.3">
      <c r="A103" s="958" t="s">
        <v>457</v>
      </c>
      <c r="B103" s="420"/>
      <c r="C103" s="420"/>
      <c r="D103" s="420"/>
      <c r="E103" s="420"/>
      <c r="F103" s="420"/>
      <c r="G103" s="420"/>
      <c r="H103" s="420"/>
    </row>
    <row r="104" spans="1:8" s="461" customFormat="1" ht="44.25" customHeight="1" thickBot="1" x14ac:dyDescent="0.3">
      <c r="A104" s="1038" t="s">
        <v>775</v>
      </c>
      <c r="B104" s="1038"/>
      <c r="C104" s="1038"/>
      <c r="D104" s="1038"/>
      <c r="E104" s="1038"/>
      <c r="F104" s="1038"/>
      <c r="G104" s="1038"/>
      <c r="H104" s="1038"/>
    </row>
    <row r="105" spans="1:8" s="462" customFormat="1" ht="15" customHeight="1" thickBot="1" x14ac:dyDescent="0.3">
      <c r="A105" s="463"/>
      <c r="B105" s="464"/>
      <c r="C105" s="421"/>
      <c r="D105" s="421"/>
      <c r="E105" s="421"/>
      <c r="F105" s="421"/>
      <c r="G105" s="421"/>
      <c r="H105" s="421"/>
    </row>
    <row r="106" spans="1:8" s="84" customFormat="1" ht="23.25" customHeight="1" thickBot="1" x14ac:dyDescent="0.3">
      <c r="A106" s="1022" t="s">
        <v>776</v>
      </c>
      <c r="B106" s="1022"/>
      <c r="C106" s="1022"/>
      <c r="D106" s="1022"/>
      <c r="E106" s="1022"/>
      <c r="F106" s="1022"/>
      <c r="G106" s="1022"/>
      <c r="H106" s="94"/>
    </row>
    <row r="107" spans="1:8" s="462" customFormat="1" ht="15.75" thickBot="1" x14ac:dyDescent="0.3">
      <c r="A107" s="421"/>
      <c r="B107" s="465"/>
      <c r="C107" s="421"/>
      <c r="D107" s="421"/>
      <c r="E107" s="421"/>
      <c r="F107" s="421"/>
      <c r="G107" s="421"/>
      <c r="H107" s="421"/>
    </row>
    <row r="108" spans="1:8" s="461" customFormat="1" x14ac:dyDescent="0.25">
      <c r="A108" s="420"/>
      <c r="B108" s="420"/>
      <c r="C108" s="420"/>
      <c r="D108" s="420"/>
      <c r="E108" s="420"/>
      <c r="F108" s="420"/>
      <c r="G108" s="420"/>
      <c r="H108" s="420"/>
    </row>
    <row r="109" spans="1:8" ht="18.75" x14ac:dyDescent="0.3">
      <c r="A109" s="958" t="s">
        <v>440</v>
      </c>
      <c r="B109" s="958"/>
      <c r="C109" s="958"/>
      <c r="D109" s="958"/>
      <c r="E109" s="958"/>
      <c r="F109" s="958"/>
      <c r="G109" s="958"/>
      <c r="H109" s="2"/>
    </row>
    <row r="110" spans="1:8" x14ac:dyDescent="0.25">
      <c r="A110" s="421" t="s">
        <v>441</v>
      </c>
      <c r="B110" s="420"/>
      <c r="C110" s="420"/>
      <c r="D110" s="420"/>
      <c r="E110" s="420"/>
      <c r="F110" s="420"/>
      <c r="G110" s="420"/>
      <c r="H110" s="2"/>
    </row>
    <row r="111" spans="1:8" s="766" customFormat="1" ht="18.75" customHeight="1" thickBot="1" x14ac:dyDescent="0.3">
      <c r="A111" s="901" t="s">
        <v>762</v>
      </c>
      <c r="B111" s="94"/>
      <c r="C111" s="94"/>
      <c r="D111" s="94"/>
      <c r="E111" s="94"/>
      <c r="F111" s="94"/>
      <c r="G111" s="94"/>
      <c r="H111" s="399"/>
    </row>
    <row r="112" spans="1:8" x14ac:dyDescent="0.25">
      <c r="A112" s="425"/>
      <c r="B112" s="1023" t="s">
        <v>26</v>
      </c>
      <c r="C112" s="1024"/>
      <c r="D112" s="1025"/>
      <c r="E112" s="1026" t="s">
        <v>25</v>
      </c>
      <c r="F112" s="1027"/>
      <c r="G112" s="1028"/>
      <c r="H112" s="2"/>
    </row>
    <row r="113" spans="1:8" ht="30" x14ac:dyDescent="0.25">
      <c r="A113" s="426"/>
      <c r="B113" s="612" t="s">
        <v>213</v>
      </c>
      <c r="C113" s="613" t="s">
        <v>212</v>
      </c>
      <c r="D113" s="614" t="s">
        <v>211</v>
      </c>
      <c r="E113" s="667" t="s">
        <v>213</v>
      </c>
      <c r="F113" s="668" t="s">
        <v>212</v>
      </c>
      <c r="G113" s="669" t="s">
        <v>211</v>
      </c>
      <c r="H113" s="2"/>
    </row>
    <row r="114" spans="1:8" x14ac:dyDescent="0.25">
      <c r="A114" s="426"/>
      <c r="B114" s="427" t="s">
        <v>171</v>
      </c>
      <c r="C114" s="428" t="s">
        <v>171</v>
      </c>
      <c r="D114" s="429" t="s">
        <v>171</v>
      </c>
      <c r="E114" s="430" t="s">
        <v>171</v>
      </c>
      <c r="F114" s="428" t="s">
        <v>171</v>
      </c>
      <c r="G114" s="429" t="s">
        <v>171</v>
      </c>
      <c r="H114" s="2"/>
    </row>
    <row r="115" spans="1:8" ht="15.75" thickBot="1" x14ac:dyDescent="0.3">
      <c r="A115" s="431"/>
      <c r="B115" s="448"/>
      <c r="C115" s="449"/>
      <c r="D115" s="450"/>
      <c r="E115" s="451"/>
      <c r="F115" s="449"/>
      <c r="G115" s="450"/>
      <c r="H115" s="2"/>
    </row>
    <row r="116" spans="1:8" x14ac:dyDescent="0.25">
      <c r="A116" s="420"/>
      <c r="B116" s="420"/>
      <c r="C116" s="420"/>
      <c r="D116" s="420"/>
      <c r="E116" s="420"/>
      <c r="F116" s="420"/>
      <c r="G116" s="420"/>
      <c r="H116" s="2"/>
    </row>
    <row r="117" spans="1:8" ht="18.75" x14ac:dyDescent="0.3">
      <c r="A117" s="958" t="s">
        <v>442</v>
      </c>
      <c r="B117" s="958"/>
      <c r="C117" s="958"/>
      <c r="D117" s="958"/>
      <c r="E117" s="958"/>
      <c r="F117" s="958"/>
      <c r="G117" s="958"/>
      <c r="H117" s="2"/>
    </row>
    <row r="118" spans="1:8" x14ac:dyDescent="0.25">
      <c r="A118" s="965" t="s">
        <v>790</v>
      </c>
      <c r="B118" s="420"/>
      <c r="C118" s="420"/>
      <c r="D118" s="420"/>
      <c r="E118" s="420"/>
      <c r="F118" s="420"/>
      <c r="G118" s="420"/>
      <c r="H118" s="2"/>
    </row>
    <row r="119" spans="1:8" ht="15.75" thickBot="1" x14ac:dyDescent="0.3">
      <c r="A119" s="420"/>
      <c r="B119" s="420"/>
      <c r="C119" s="420"/>
      <c r="D119" s="420"/>
      <c r="E119" s="420"/>
      <c r="F119" s="420"/>
      <c r="G119" s="420"/>
      <c r="H119" s="2"/>
    </row>
    <row r="120" spans="1:8" x14ac:dyDescent="0.25">
      <c r="A120" s="425"/>
      <c r="B120" s="1023" t="s">
        <v>26</v>
      </c>
      <c r="C120" s="1024"/>
      <c r="D120" s="1025"/>
      <c r="E120" s="1026" t="s">
        <v>25</v>
      </c>
      <c r="F120" s="1027"/>
      <c r="G120" s="1028"/>
      <c r="H120" s="2"/>
    </row>
    <row r="121" spans="1:8" ht="30" x14ac:dyDescent="0.25">
      <c r="A121" s="426"/>
      <c r="B121" s="612" t="s">
        <v>213</v>
      </c>
      <c r="C121" s="613" t="s">
        <v>212</v>
      </c>
      <c r="D121" s="614" t="s">
        <v>211</v>
      </c>
      <c r="E121" s="667" t="s">
        <v>213</v>
      </c>
      <c r="F121" s="668" t="s">
        <v>212</v>
      </c>
      <c r="G121" s="669" t="s">
        <v>211</v>
      </c>
      <c r="H121" s="2"/>
    </row>
    <row r="122" spans="1:8" ht="15.75" thickBot="1" x14ac:dyDescent="0.3">
      <c r="A122" s="431"/>
      <c r="B122" s="432" t="s">
        <v>171</v>
      </c>
      <c r="C122" s="433" t="s">
        <v>171</v>
      </c>
      <c r="D122" s="434" t="s">
        <v>171</v>
      </c>
      <c r="E122" s="435" t="s">
        <v>171</v>
      </c>
      <c r="F122" s="433" t="s">
        <v>171</v>
      </c>
      <c r="G122" s="434" t="s">
        <v>171</v>
      </c>
      <c r="H122" s="2"/>
    </row>
    <row r="123" spans="1:8" x14ac:dyDescent="0.25">
      <c r="A123" s="436" t="s">
        <v>251</v>
      </c>
      <c r="B123" s="452"/>
      <c r="C123" s="453"/>
      <c r="D123" s="454"/>
      <c r="E123" s="452"/>
      <c r="F123" s="453"/>
      <c r="G123" s="454"/>
      <c r="H123" s="2"/>
    </row>
    <row r="124" spans="1:8" x14ac:dyDescent="0.25">
      <c r="A124" s="437" t="s">
        <v>252</v>
      </c>
      <c r="B124" s="455"/>
      <c r="C124" s="456"/>
      <c r="D124" s="457"/>
      <c r="E124" s="455"/>
      <c r="F124" s="456"/>
      <c r="G124" s="457"/>
      <c r="H124" s="2"/>
    </row>
    <row r="125" spans="1:8" x14ac:dyDescent="0.25">
      <c r="A125" s="437" t="s">
        <v>253</v>
      </c>
      <c r="B125" s="455"/>
      <c r="C125" s="456"/>
      <c r="D125" s="457"/>
      <c r="E125" s="455"/>
      <c r="F125" s="456"/>
      <c r="G125" s="457"/>
      <c r="H125" s="2"/>
    </row>
    <row r="126" spans="1:8" x14ac:dyDescent="0.25">
      <c r="A126" s="437" t="s">
        <v>254</v>
      </c>
      <c r="B126" s="455"/>
      <c r="C126" s="456"/>
      <c r="D126" s="457"/>
      <c r="E126" s="455"/>
      <c r="F126" s="456"/>
      <c r="G126" s="457"/>
      <c r="H126" s="2"/>
    </row>
    <row r="127" spans="1:8" x14ac:dyDescent="0.25">
      <c r="A127" s="437" t="s">
        <v>255</v>
      </c>
      <c r="B127" s="455"/>
      <c r="C127" s="456"/>
      <c r="D127" s="457"/>
      <c r="E127" s="455"/>
      <c r="F127" s="456"/>
      <c r="G127" s="457"/>
      <c r="H127" s="2"/>
    </row>
    <row r="128" spans="1:8" x14ac:dyDescent="0.25">
      <c r="A128" s="437" t="s">
        <v>256</v>
      </c>
      <c r="B128" s="455"/>
      <c r="C128" s="456"/>
      <c r="D128" s="457"/>
      <c r="E128" s="455"/>
      <c r="F128" s="456"/>
      <c r="G128" s="457"/>
      <c r="H128" s="2"/>
    </row>
    <row r="129" spans="1:8" x14ac:dyDescent="0.25">
      <c r="A129" s="437" t="s">
        <v>257</v>
      </c>
      <c r="B129" s="455"/>
      <c r="C129" s="456"/>
      <c r="D129" s="457"/>
      <c r="E129" s="455"/>
      <c r="F129" s="456"/>
      <c r="G129" s="457"/>
      <c r="H129" s="2"/>
    </row>
    <row r="130" spans="1:8" x14ac:dyDescent="0.25">
      <c r="A130" s="437" t="s">
        <v>258</v>
      </c>
      <c r="B130" s="455"/>
      <c r="C130" s="456"/>
      <c r="D130" s="457"/>
      <c r="E130" s="455"/>
      <c r="F130" s="456"/>
      <c r="G130" s="457"/>
      <c r="H130" s="2"/>
    </row>
    <row r="131" spans="1:8" x14ac:dyDescent="0.25">
      <c r="A131" s="437" t="s">
        <v>259</v>
      </c>
      <c r="B131" s="455"/>
      <c r="C131" s="456"/>
      <c r="D131" s="457"/>
      <c r="E131" s="455"/>
      <c r="F131" s="456"/>
      <c r="G131" s="457"/>
      <c r="H131" s="2"/>
    </row>
    <row r="132" spans="1:8" x14ac:dyDescent="0.25">
      <c r="A132" s="437" t="s">
        <v>260</v>
      </c>
      <c r="B132" s="455"/>
      <c r="C132" s="456"/>
      <c r="D132" s="457"/>
      <c r="E132" s="455"/>
      <c r="F132" s="456"/>
      <c r="G132" s="457"/>
      <c r="H132" s="2"/>
    </row>
    <row r="133" spans="1:8" x14ac:dyDescent="0.25">
      <c r="A133" s="437" t="s">
        <v>261</v>
      </c>
      <c r="B133" s="455"/>
      <c r="C133" s="456"/>
      <c r="D133" s="457"/>
      <c r="E133" s="455"/>
      <c r="F133" s="456"/>
      <c r="G133" s="457"/>
      <c r="H133" s="2"/>
    </row>
    <row r="134" spans="1:8" x14ac:dyDescent="0.25">
      <c r="A134" s="437" t="s">
        <v>262</v>
      </c>
      <c r="B134" s="455"/>
      <c r="C134" s="456"/>
      <c r="D134" s="457"/>
      <c r="E134" s="455"/>
      <c r="F134" s="456"/>
      <c r="G134" s="457"/>
      <c r="H134" s="2"/>
    </row>
    <row r="135" spans="1:8" x14ac:dyDescent="0.25">
      <c r="A135" s="437" t="s">
        <v>263</v>
      </c>
      <c r="B135" s="455"/>
      <c r="C135" s="456"/>
      <c r="D135" s="457"/>
      <c r="E135" s="455"/>
      <c r="F135" s="456"/>
      <c r="G135" s="457"/>
      <c r="H135" s="2"/>
    </row>
    <row r="136" spans="1:8" x14ac:dyDescent="0.25">
      <c r="A136" s="437" t="s">
        <v>264</v>
      </c>
      <c r="B136" s="455"/>
      <c r="C136" s="456"/>
      <c r="D136" s="457"/>
      <c r="E136" s="455"/>
      <c r="F136" s="456"/>
      <c r="G136" s="457"/>
      <c r="H136" s="2"/>
    </row>
    <row r="137" spans="1:8" ht="15.75" thickBot="1" x14ac:dyDescent="0.3">
      <c r="A137" s="438" t="s">
        <v>265</v>
      </c>
      <c r="B137" s="448"/>
      <c r="C137" s="449"/>
      <c r="D137" s="450"/>
      <c r="E137" s="448"/>
      <c r="F137" s="449"/>
      <c r="G137" s="450"/>
      <c r="H137" s="2"/>
    </row>
  </sheetData>
  <sheetProtection algorithmName="SHA-512" hashValue="bhtN0q9rDZNBvLWuKSC+0MmMA5rQgFe71jaGRB+mkXKvWZReu8XgHtL1Biyuz8sO9KSvr4WjUrFNMvEFL50Hzg==" saltValue="xpeIZX3WvgXE/NOQSfdKJA==" spinCount="100000" sheet="1" objects="1" scenarios="1"/>
  <mergeCells count="41">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A46:D46"/>
    <mergeCell ref="E46:F46"/>
    <mergeCell ref="B43:D43"/>
    <mergeCell ref="E43:F43"/>
    <mergeCell ref="B44:D44"/>
    <mergeCell ref="E44:F44"/>
    <mergeCell ref="B45:D45"/>
    <mergeCell ref="E45:F45"/>
  </mergeCells>
  <conditionalFormatting sqref="B107">
    <cfRule type="expression" dxfId="133" priority="21">
      <formula>IF(AND($B$105="Y",ISBLANK($B$107)),TRUE,FALSE)</formula>
    </cfRule>
  </conditionalFormatting>
  <conditionalFormatting sqref="B30">
    <cfRule type="expression" dxfId="132" priority="13">
      <formula>IF(ISBLANK($B$30),TRUE,FALSE)</formula>
    </cfRule>
  </conditionalFormatting>
  <conditionalFormatting sqref="B14:D14">
    <cfRule type="expression" dxfId="131" priority="11">
      <formula>IF(ISBLANK($B$14),TRUE,FALSE)</formula>
    </cfRule>
  </conditionalFormatting>
  <conditionalFormatting sqref="B67">
    <cfRule type="expression" dxfId="130" priority="8">
      <formula>IF(AND($B$63&gt;0,ISBLANK($B$67)),TRUE,FALSE)</formula>
    </cfRule>
  </conditionalFormatting>
  <conditionalFormatting sqref="B70">
    <cfRule type="expression" dxfId="129" priority="3">
      <formula>IF(AND($B$63&gt;0,ISBLANK($B$70)),TRUE,FALSE)</formula>
    </cfRule>
  </conditionalFormatting>
  <conditionalFormatting sqref="B36:D45">
    <cfRule type="expression" dxfId="128" priority="2">
      <formula>AND($A36&lt;&gt;"", ISBLANK(B36))</formula>
    </cfRule>
  </conditionalFormatting>
  <conditionalFormatting sqref="E36:F45">
    <cfRule type="expression" dxfId="127" priority="1">
      <formula>AND($A36&lt;&gt;"", ISBLANK($E36))</formula>
    </cfRule>
  </conditionalFormatting>
  <dataValidations count="13">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 type="list" allowBlank="1" showInputMessage="1" showErrorMessage="1" error="Please select a funder from the drop-down menu." sqref="A36:A45" xr:uid="{FCB12B11-4699-4CA4-9FA2-3EAC9C8B5BB4}">
      <formula1>listFunders</formula1>
    </dataValidation>
  </dataValidations>
  <hyperlinks>
    <hyperlink ref="C49" r:id="rId1" display="See peramters here" xr:uid="{649E89B7-BD57-426E-B2FC-ACCCCF9582FC}"/>
    <hyperlink ref="A111" r:id="rId2" display="Click here for more information." xr:uid="{EDACFC8A-AE90-46FF-9EA8-9648AF461530}"/>
    <hyperlink ref="F29" r:id="rId3" display="See overview here" xr:uid="{1F8F1182-26F6-427A-89F3-4728020270B4}"/>
    <hyperlink ref="A104:H104" r:id="rId4"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5" xr:uid="{9B4AF256-FCFC-41DC-BA09-F254692D7481}"/>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7"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topLeftCell="A21" zoomScaleNormal="100" workbookViewId="0">
      <selection activeCell="I24" sqref="I24"/>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879" t="s">
        <v>627</v>
      </c>
      <c r="B9" s="879"/>
      <c r="C9" s="724"/>
      <c r="D9" s="724"/>
      <c r="E9" s="724"/>
      <c r="F9" s="724"/>
      <c r="G9" s="724"/>
      <c r="H9" s="2"/>
    </row>
    <row r="10" spans="1:8" ht="18.75" x14ac:dyDescent="0.3">
      <c r="A10" s="879" t="s">
        <v>722</v>
      </c>
      <c r="B10" s="879"/>
      <c r="C10" s="724"/>
      <c r="D10" s="724"/>
      <c r="E10" s="724"/>
      <c r="F10" s="724"/>
      <c r="G10" s="724"/>
      <c r="H10" s="2"/>
    </row>
    <row r="11" spans="1:8" s="461" customFormat="1" x14ac:dyDescent="0.25">
      <c r="A11" s="420"/>
      <c r="B11" s="420"/>
      <c r="C11" s="420"/>
      <c r="D11" s="420"/>
      <c r="E11" s="420"/>
      <c r="F11" s="420"/>
      <c r="G11" s="420"/>
      <c r="H11" s="420"/>
    </row>
    <row r="12" spans="1:8" s="461" customFormat="1" x14ac:dyDescent="0.25">
      <c r="A12" s="717" t="s">
        <v>777</v>
      </c>
      <c r="B12" s="420"/>
      <c r="C12" s="420"/>
      <c r="D12" s="420"/>
      <c r="E12" s="420"/>
      <c r="F12" s="420"/>
      <c r="G12" s="420"/>
      <c r="H12" s="420"/>
    </row>
    <row r="13" spans="1:8" s="461" customFormat="1" x14ac:dyDescent="0.25">
      <c r="A13" s="717"/>
      <c r="B13" s="420"/>
      <c r="C13" s="420"/>
      <c r="D13" s="420"/>
      <c r="E13" s="420"/>
      <c r="F13" s="420"/>
      <c r="G13" s="420"/>
      <c r="H13" s="420"/>
    </row>
    <row r="14" spans="1:8" s="685" customFormat="1" ht="18.75" x14ac:dyDescent="0.3">
      <c r="A14" s="879" t="s">
        <v>620</v>
      </c>
      <c r="B14" s="879"/>
      <c r="C14" s="420"/>
      <c r="D14" s="724"/>
      <c r="E14" s="724"/>
      <c r="F14" s="724"/>
      <c r="G14" s="724"/>
      <c r="H14" s="724"/>
    </row>
    <row r="15" spans="1:8" s="461" customFormat="1" ht="15.75" thickBot="1" x14ac:dyDescent="0.3">
      <c r="A15" s="420"/>
      <c r="B15" s="420"/>
      <c r="C15" s="420"/>
      <c r="D15" s="820"/>
      <c r="E15" s="420"/>
      <c r="F15" s="420"/>
      <c r="G15" s="420"/>
      <c r="H15" s="420"/>
    </row>
    <row r="16" spans="1:8" s="461" customFormat="1" ht="15.75" thickBot="1" x14ac:dyDescent="0.3">
      <c r="A16" s="420" t="s">
        <v>778</v>
      </c>
      <c r="B16" s="420"/>
      <c r="C16" s="464"/>
      <c r="D16" s="420"/>
      <c r="E16" s="420"/>
      <c r="F16" s="420"/>
      <c r="G16" s="420"/>
      <c r="H16" s="420"/>
    </row>
    <row r="17" spans="1:8" s="461" customFormat="1" ht="15.75" thickBot="1" x14ac:dyDescent="0.3">
      <c r="A17" s="420"/>
      <c r="B17" s="420"/>
      <c r="C17" s="420"/>
      <c r="D17" s="420"/>
      <c r="E17" s="420"/>
      <c r="F17" s="420"/>
      <c r="G17" s="420"/>
      <c r="H17" s="420"/>
    </row>
    <row r="18" spans="1:8" s="461" customFormat="1" ht="15.75" thickBot="1" x14ac:dyDescent="0.3">
      <c r="A18" s="420" t="s">
        <v>779</v>
      </c>
      <c r="B18" s="420"/>
      <c r="C18" s="464"/>
      <c r="D18" s="420"/>
      <c r="E18" s="420"/>
      <c r="F18" s="420"/>
      <c r="G18" s="420"/>
      <c r="H18" s="420"/>
    </row>
    <row r="19" spans="1:8" s="461" customFormat="1" ht="15.75" thickBot="1" x14ac:dyDescent="0.3">
      <c r="A19" s="420"/>
      <c r="B19" s="420"/>
      <c r="C19" s="420"/>
      <c r="D19" s="420"/>
      <c r="E19" s="420"/>
      <c r="F19" s="420"/>
      <c r="G19" s="420"/>
      <c r="H19" s="420"/>
    </row>
    <row r="20" spans="1:8" s="461" customFormat="1" ht="15.75" thickBot="1" x14ac:dyDescent="0.3">
      <c r="A20" s="420" t="s">
        <v>780</v>
      </c>
      <c r="B20" s="420"/>
      <c r="C20" s="464"/>
      <c r="D20" s="420"/>
      <c r="E20" s="420"/>
      <c r="F20" s="420"/>
      <c r="G20" s="420"/>
      <c r="H20" s="420"/>
    </row>
    <row r="21" spans="1:8" s="461" customFormat="1" x14ac:dyDescent="0.25">
      <c r="A21" s="420"/>
      <c r="B21" s="420"/>
      <c r="C21" s="420"/>
      <c r="D21" s="420"/>
      <c r="E21" s="420"/>
      <c r="F21" s="420"/>
      <c r="G21" s="420"/>
      <c r="H21" s="420"/>
    </row>
    <row r="22" spans="1:8" s="685" customFormat="1" ht="18.75" x14ac:dyDescent="0.3">
      <c r="A22" s="879" t="s">
        <v>573</v>
      </c>
      <c r="B22" s="879"/>
      <c r="C22" s="724"/>
      <c r="D22" s="724"/>
      <c r="E22" s="724"/>
      <c r="F22" s="724"/>
      <c r="G22" s="724"/>
      <c r="H22" s="724"/>
    </row>
    <row r="23" spans="1:8" s="461" customFormat="1" ht="15.75" thickBot="1" x14ac:dyDescent="0.3">
      <c r="A23" s="420"/>
      <c r="B23" s="420"/>
      <c r="C23" s="420"/>
      <c r="D23" s="420"/>
      <c r="E23" s="420"/>
      <c r="F23" s="420"/>
      <c r="G23" s="420"/>
      <c r="H23" s="420"/>
    </row>
    <row r="24" spans="1:8" s="461" customFormat="1" ht="15.75" thickBot="1" x14ac:dyDescent="0.3">
      <c r="A24" s="420" t="s">
        <v>781</v>
      </c>
      <c r="B24" s="420"/>
      <c r="C24" s="464"/>
      <c r="D24" s="420"/>
      <c r="E24" s="420"/>
      <c r="F24" s="420"/>
      <c r="G24" s="420"/>
      <c r="H24" s="420"/>
    </row>
    <row r="25" spans="1:8" s="461" customFormat="1" ht="15.75" thickBot="1" x14ac:dyDescent="0.3">
      <c r="A25" s="420"/>
      <c r="B25" s="420"/>
      <c r="C25" s="420"/>
      <c r="D25" s="420"/>
      <c r="E25" s="420"/>
      <c r="F25" s="420"/>
      <c r="G25" s="420"/>
      <c r="H25" s="420"/>
    </row>
    <row r="26" spans="1:8" s="461" customFormat="1" ht="15.75" thickBot="1" x14ac:dyDescent="0.3">
      <c r="A26" s="420" t="s">
        <v>782</v>
      </c>
      <c r="B26" s="420"/>
      <c r="C26" s="464"/>
      <c r="D26" s="420"/>
      <c r="E26" s="420"/>
      <c r="F26" s="420"/>
      <c r="G26" s="420"/>
      <c r="H26" s="420"/>
    </row>
    <row r="27" spans="1:8" s="461" customFormat="1" ht="15.75" thickBot="1" x14ac:dyDescent="0.3">
      <c r="A27" s="420"/>
      <c r="B27" s="420"/>
      <c r="C27" s="420"/>
      <c r="D27" s="420"/>
      <c r="E27" s="420"/>
      <c r="F27" s="420"/>
      <c r="G27" s="420"/>
      <c r="H27" s="420"/>
    </row>
    <row r="28" spans="1:8" s="461" customFormat="1" ht="15.75" thickBot="1" x14ac:dyDescent="0.3">
      <c r="A28" s="420" t="s">
        <v>783</v>
      </c>
      <c r="B28" s="420"/>
      <c r="C28" s="464"/>
      <c r="D28" s="420"/>
      <c r="E28" s="420"/>
      <c r="F28" s="420"/>
      <c r="G28" s="420"/>
      <c r="H28" s="420"/>
    </row>
    <row r="29" spans="1:8" s="461" customFormat="1" x14ac:dyDescent="0.25">
      <c r="A29" s="420"/>
      <c r="B29" s="420"/>
      <c r="C29" s="420"/>
      <c r="D29" s="420"/>
      <c r="E29" s="420"/>
      <c r="F29" s="420"/>
      <c r="G29" s="420"/>
      <c r="H29" s="420"/>
    </row>
    <row r="30" spans="1:8" s="685" customFormat="1" ht="18.75" x14ac:dyDescent="0.3">
      <c r="A30" s="879" t="s">
        <v>621</v>
      </c>
      <c r="B30" s="879"/>
      <c r="C30" s="724"/>
      <c r="D30" s="724"/>
      <c r="E30" s="724"/>
      <c r="F30" s="724"/>
      <c r="G30" s="724"/>
      <c r="H30" s="724"/>
    </row>
    <row r="31" spans="1:8" s="461" customFormat="1" ht="15.75" thickBot="1" x14ac:dyDescent="0.3">
      <c r="A31" s="420"/>
      <c r="B31" s="420"/>
      <c r="C31" s="420"/>
      <c r="D31" s="420"/>
      <c r="E31" s="420"/>
      <c r="F31" s="420"/>
      <c r="G31" s="420"/>
      <c r="H31" s="420"/>
    </row>
    <row r="32" spans="1:8" s="461" customFormat="1" ht="15.75" thickBot="1" x14ac:dyDescent="0.3">
      <c r="A32" s="420" t="s">
        <v>784</v>
      </c>
      <c r="B32" s="420"/>
      <c r="C32" s="464"/>
      <c r="D32" s="420"/>
      <c r="E32" s="420"/>
      <c r="F32" s="420"/>
      <c r="G32" s="420"/>
      <c r="H32" s="420"/>
    </row>
    <row r="33" spans="1:8" s="461" customFormat="1" ht="15.75" thickBot="1" x14ac:dyDescent="0.3">
      <c r="A33" s="420"/>
      <c r="B33" s="420"/>
      <c r="C33" s="420"/>
      <c r="D33" s="420"/>
      <c r="E33" s="420"/>
      <c r="F33" s="420"/>
      <c r="G33" s="420"/>
      <c r="H33" s="420"/>
    </row>
    <row r="34" spans="1:8" s="461" customFormat="1" ht="15.75" thickBot="1" x14ac:dyDescent="0.3">
      <c r="A34" s="420" t="s">
        <v>785</v>
      </c>
      <c r="B34" s="420"/>
      <c r="C34" s="464"/>
      <c r="D34" s="420"/>
      <c r="E34" s="420"/>
      <c r="F34" s="420"/>
      <c r="G34" s="420"/>
      <c r="H34" s="420"/>
    </row>
    <row r="35" spans="1:8" s="461" customFormat="1" ht="15.75" thickBot="1" x14ac:dyDescent="0.3">
      <c r="A35" s="420"/>
      <c r="B35" s="420"/>
      <c r="C35" s="420"/>
      <c r="D35" s="420"/>
      <c r="E35" s="420"/>
      <c r="F35" s="420"/>
      <c r="G35" s="420"/>
      <c r="H35" s="420"/>
    </row>
    <row r="36" spans="1:8" s="461" customFormat="1" ht="15.75" thickBot="1" x14ac:dyDescent="0.3">
      <c r="A36" s="420" t="s">
        <v>786</v>
      </c>
      <c r="B36" s="420"/>
      <c r="C36" s="464"/>
      <c r="D36" s="420"/>
      <c r="E36" s="420"/>
      <c r="F36" s="420"/>
      <c r="G36" s="420"/>
      <c r="H36" s="420"/>
    </row>
    <row r="37" spans="1:8" s="461" customFormat="1" x14ac:dyDescent="0.25">
      <c r="A37" s="420"/>
      <c r="B37" s="420"/>
      <c r="C37" s="420"/>
      <c r="D37" s="420"/>
      <c r="E37" s="420"/>
      <c r="F37" s="420"/>
      <c r="G37" s="420"/>
      <c r="H37" s="420"/>
    </row>
    <row r="38" spans="1:8" s="685" customFormat="1" ht="18.75" x14ac:dyDescent="0.3">
      <c r="A38" s="879" t="s">
        <v>599</v>
      </c>
      <c r="B38" s="879"/>
      <c r="C38" s="724"/>
      <c r="D38" s="724"/>
      <c r="E38" s="724"/>
      <c r="F38" s="724"/>
      <c r="G38" s="724"/>
      <c r="H38" s="724"/>
    </row>
    <row r="39" spans="1:8" s="461" customFormat="1" ht="15.75" thickBot="1" x14ac:dyDescent="0.3">
      <c r="A39" s="420"/>
      <c r="B39" s="420"/>
      <c r="C39" s="420"/>
      <c r="D39" s="420"/>
      <c r="E39" s="420"/>
      <c r="F39" s="420"/>
      <c r="G39" s="420"/>
      <c r="H39" s="420"/>
    </row>
    <row r="40" spans="1:8" s="461" customFormat="1" ht="15.75" thickBot="1" x14ac:dyDescent="0.3">
      <c r="A40" s="420" t="s">
        <v>787</v>
      </c>
      <c r="B40" s="420"/>
      <c r="C40" s="464"/>
      <c r="D40" s="420"/>
      <c r="E40" s="420"/>
      <c r="F40" s="420"/>
      <c r="G40" s="420"/>
      <c r="H40" s="420"/>
    </row>
    <row r="41" spans="1:8" s="461" customFormat="1" ht="15.75" thickBot="1" x14ac:dyDescent="0.3">
      <c r="A41" s="420"/>
      <c r="B41" s="420"/>
      <c r="C41" s="420"/>
      <c r="D41" s="420"/>
      <c r="E41" s="420"/>
      <c r="F41" s="420"/>
      <c r="G41" s="420"/>
      <c r="H41" s="420"/>
    </row>
    <row r="42" spans="1:8" s="461" customFormat="1" ht="15.75" thickBot="1" x14ac:dyDescent="0.3">
      <c r="A42" s="420" t="s">
        <v>788</v>
      </c>
      <c r="B42" s="420"/>
      <c r="C42" s="464"/>
      <c r="D42" s="420"/>
      <c r="E42" s="420"/>
      <c r="F42" s="420"/>
      <c r="G42" s="420"/>
      <c r="H42" s="420"/>
    </row>
    <row r="43" spans="1:8" s="461" customFormat="1" ht="15.75" thickBot="1" x14ac:dyDescent="0.3">
      <c r="A43" s="420"/>
      <c r="B43" s="420"/>
      <c r="C43" s="420"/>
      <c r="D43" s="420"/>
      <c r="E43" s="420"/>
      <c r="F43" s="420"/>
      <c r="G43" s="420"/>
      <c r="H43" s="420"/>
    </row>
    <row r="44" spans="1:8" s="461" customFormat="1" ht="15.75" thickBot="1" x14ac:dyDescent="0.3">
      <c r="A44" s="420" t="s">
        <v>789</v>
      </c>
      <c r="B44" s="420"/>
      <c r="C44" s="464"/>
      <c r="D44" s="420"/>
      <c r="E44" s="420"/>
      <c r="F44" s="420"/>
      <c r="G44" s="420"/>
      <c r="H44" s="420"/>
    </row>
    <row r="45" spans="1:8" s="461" customFormat="1" x14ac:dyDescent="0.25">
      <c r="A45" s="420"/>
      <c r="B45" s="420"/>
      <c r="C45" s="420"/>
      <c r="D45" s="420"/>
      <c r="E45" s="420"/>
      <c r="F45" s="420"/>
      <c r="G45" s="420"/>
      <c r="H45" s="420"/>
    </row>
  </sheetData>
  <sheetProtection algorithmName="SHA-512" hashValue="eBTM8f4Gg8ykWyW0o/2QTmh0HjCjt0xm6chNtLzgSsAnKrhqzjzNYzWOe+pZW1fxIfksRQ0YPVfK/sgpy9HA0w==" saltValue="gu3WvPHRHNhxJaTLqKJrWg=="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topLeftCell="A9" zoomScaleNormal="100" workbookViewId="0">
      <selection activeCell="AD14" sqref="AD14"/>
    </sheetView>
  </sheetViews>
  <sheetFormatPr defaultColWidth="9.140625" defaultRowHeight="15" x14ac:dyDescent="0.25"/>
  <cols>
    <col min="1" max="1" width="13.7109375" style="43" customWidth="1"/>
    <col min="2" max="2" width="30.7109375" style="43" customWidth="1"/>
    <col min="3" max="3" width="10.7109375" style="43" customWidth="1"/>
    <col min="4" max="4" width="30.7109375" style="43" customWidth="1"/>
    <col min="5" max="5" width="10.140625" style="43" hidden="1" customWidth="1"/>
    <col min="6" max="6" width="10.7109375" style="43" customWidth="1"/>
    <col min="7" max="7" width="13.7109375" style="43" customWidth="1"/>
    <col min="8" max="8" width="10.7109375" style="43" customWidth="1"/>
    <col min="9" max="20" width="10.7109375" style="43" hidden="1" customWidth="1"/>
    <col min="21" max="21" width="10.140625" style="822" hidden="1" customWidth="1"/>
    <col min="22" max="22" width="9.140625" style="822" hidden="1" customWidth="1"/>
    <col min="23" max="23" width="10.140625" style="822" hidden="1" customWidth="1"/>
    <col min="24" max="27" width="9.140625" style="825" hidden="1" customWidth="1"/>
    <col min="28" max="28" width="9.140625" style="45" hidden="1" customWidth="1"/>
    <col min="29" max="29" width="9.140625" style="825" hidden="1" customWidth="1"/>
    <col min="30" max="30" width="9.140625" style="45"/>
    <col min="31" max="16384" width="9.140625" style="43"/>
  </cols>
  <sheetData>
    <row r="1" spans="1:30" s="41" customFormat="1" ht="15" customHeight="1" x14ac:dyDescent="0.25">
      <c r="U1" s="821"/>
      <c r="V1" s="821"/>
      <c r="W1" s="821"/>
      <c r="X1" s="824"/>
      <c r="Y1" s="824"/>
      <c r="Z1" s="824"/>
      <c r="AA1" s="824"/>
      <c r="AB1" s="380"/>
      <c r="AC1" s="824"/>
      <c r="AD1" s="380"/>
    </row>
    <row r="2" spans="1:30" s="41" customFormat="1" ht="15" customHeight="1" x14ac:dyDescent="0.25">
      <c r="U2" s="821"/>
      <c r="V2" s="821"/>
      <c r="W2" s="821"/>
      <c r="X2" s="824"/>
      <c r="Y2" s="824"/>
      <c r="Z2" s="824"/>
      <c r="AA2" s="824"/>
      <c r="AB2" s="380"/>
      <c r="AC2" s="824"/>
      <c r="AD2" s="380"/>
    </row>
    <row r="3" spans="1:30" s="41" customFormat="1" ht="15" customHeight="1" x14ac:dyDescent="0.25">
      <c r="U3" s="821"/>
      <c r="V3" s="821"/>
      <c r="W3" s="821"/>
      <c r="X3" s="824"/>
      <c r="Y3" s="824"/>
      <c r="Z3" s="824"/>
      <c r="AA3" s="824"/>
      <c r="AB3" s="380"/>
      <c r="AC3" s="824"/>
      <c r="AD3" s="380"/>
    </row>
    <row r="4" spans="1:30" s="41" customFormat="1" ht="15" customHeight="1" x14ac:dyDescent="0.25">
      <c r="U4" s="821"/>
      <c r="V4" s="821"/>
      <c r="W4" s="821"/>
      <c r="X4" s="824"/>
      <c r="Y4" s="824"/>
      <c r="Z4" s="824"/>
      <c r="AA4" s="824"/>
      <c r="AB4" s="380"/>
      <c r="AC4" s="824"/>
      <c r="AD4" s="380"/>
    </row>
    <row r="5" spans="1:30" s="41" customFormat="1" ht="15" customHeight="1" x14ac:dyDescent="0.25">
      <c r="U5" s="821"/>
      <c r="V5" s="821"/>
      <c r="W5" s="821"/>
      <c r="X5" s="824"/>
      <c r="Y5" s="824"/>
      <c r="Z5" s="824"/>
      <c r="AA5" s="824"/>
      <c r="AB5" s="380"/>
      <c r="AC5" s="824"/>
      <c r="AD5" s="380"/>
    </row>
    <row r="6" spans="1:30" s="41" customFormat="1" ht="15" customHeight="1" thickBot="1" x14ac:dyDescent="0.3">
      <c r="U6" s="821"/>
      <c r="V6" s="821"/>
      <c r="W6" s="821"/>
      <c r="X6" s="824"/>
      <c r="Y6" s="824"/>
      <c r="Z6" s="824"/>
      <c r="AA6" s="824"/>
      <c r="AB6" s="380"/>
      <c r="AC6" s="824"/>
      <c r="AD6" s="380"/>
    </row>
    <row r="7" spans="1:30" s="41" customFormat="1" ht="15" hidden="1" customHeight="1" x14ac:dyDescent="0.25">
      <c r="U7" s="821"/>
      <c r="V7" s="821"/>
      <c r="W7" s="821"/>
      <c r="X7" s="824"/>
      <c r="Y7" s="824"/>
      <c r="Z7" s="824"/>
      <c r="AA7" s="824"/>
      <c r="AB7" s="380"/>
      <c r="AC7" s="824"/>
      <c r="AD7" s="380"/>
    </row>
    <row r="8" spans="1:30" s="41" customFormat="1" ht="15" hidden="1" customHeight="1" thickBot="1" x14ac:dyDescent="0.3">
      <c r="U8" s="821"/>
      <c r="V8" s="821"/>
      <c r="W8" s="821"/>
      <c r="X8" s="824"/>
      <c r="Y8" s="824"/>
      <c r="Z8" s="824"/>
      <c r="AA8" s="824"/>
      <c r="AB8" s="380"/>
      <c r="AC8" s="824"/>
      <c r="AD8" s="380"/>
    </row>
    <row r="9" spans="1:30" ht="18.75" x14ac:dyDescent="0.25">
      <c r="A9" s="1053" t="s">
        <v>20</v>
      </c>
      <c r="B9" s="1053"/>
      <c r="C9" s="1053"/>
      <c r="D9" s="1053"/>
      <c r="E9" s="1053"/>
      <c r="F9" s="1053"/>
      <c r="G9" s="1053"/>
      <c r="H9" s="1053"/>
      <c r="I9" s="1084" t="s">
        <v>530</v>
      </c>
      <c r="J9" s="1085"/>
      <c r="K9" s="1085"/>
      <c r="L9" s="1086"/>
      <c r="M9" s="674" t="str">
        <f>Home!J23</f>
        <v/>
      </c>
      <c r="N9" s="1090" t="s">
        <v>542</v>
      </c>
      <c r="O9" s="1091"/>
      <c r="P9" s="1091"/>
      <c r="Q9" s="1091"/>
      <c r="R9" s="967"/>
      <c r="S9" s="902"/>
      <c r="T9" s="902"/>
    </row>
    <row r="10" spans="1:30" ht="19.5" thickBot="1" x14ac:dyDescent="0.3">
      <c r="A10" s="1053" t="s">
        <v>846</v>
      </c>
      <c r="B10" s="1053"/>
      <c r="C10" s="1053"/>
      <c r="D10" s="1053"/>
      <c r="E10" s="1053"/>
      <c r="F10" s="1053"/>
      <c r="G10" s="1053"/>
      <c r="H10" s="1053"/>
      <c r="I10" s="1087" t="s">
        <v>531</v>
      </c>
      <c r="J10" s="1088"/>
      <c r="K10" s="1088"/>
      <c r="L10" s="1089"/>
      <c r="M10" s="675" t="str">
        <f>Home!J24</f>
        <v/>
      </c>
      <c r="N10" s="1090" t="s">
        <v>542</v>
      </c>
      <c r="O10" s="1091"/>
      <c r="P10" s="1091"/>
      <c r="Q10" s="1091"/>
      <c r="R10" s="967"/>
      <c r="S10" s="902"/>
      <c r="T10" s="902"/>
    </row>
    <row r="11" spans="1:30" ht="15.75" customHeight="1" thickBot="1" x14ac:dyDescent="0.3">
      <c r="A11" s="42"/>
      <c r="B11" s="42"/>
      <c r="C11" s="42"/>
      <c r="D11" s="42"/>
      <c r="E11" s="42"/>
      <c r="F11" s="42"/>
      <c r="G11" s="42"/>
      <c r="H11" s="42"/>
      <c r="I11" s="42"/>
      <c r="J11" s="42"/>
      <c r="K11" s="42"/>
      <c r="L11" s="42"/>
      <c r="M11" s="42"/>
      <c r="N11" s="42"/>
      <c r="O11" s="42"/>
      <c r="P11" s="42"/>
      <c r="Q11" s="42"/>
      <c r="R11" s="42"/>
      <c r="S11" s="903"/>
      <c r="T11" s="903"/>
    </row>
    <row r="12" spans="1:30" ht="51.75" customHeight="1" thickBot="1" x14ac:dyDescent="0.3">
      <c r="A12" s="725" t="s">
        <v>161</v>
      </c>
      <c r="B12" s="1064" t="s">
        <v>841</v>
      </c>
      <c r="C12" s="1065"/>
      <c r="D12" s="1065"/>
      <c r="E12" s="1065"/>
      <c r="F12" s="1066"/>
      <c r="G12" s="1069" t="s">
        <v>808</v>
      </c>
      <c r="H12" s="1072" t="s">
        <v>402</v>
      </c>
      <c r="I12" s="1056" t="s">
        <v>792</v>
      </c>
      <c r="J12" s="1057"/>
      <c r="K12" s="1057"/>
      <c r="L12" s="1057"/>
      <c r="M12" s="1057"/>
      <c r="N12" s="1057"/>
      <c r="O12" s="1057"/>
      <c r="P12" s="1057"/>
      <c r="Q12" s="1057"/>
      <c r="R12" s="1075" t="s">
        <v>947</v>
      </c>
      <c r="S12" s="1076"/>
      <c r="T12" s="1077"/>
    </row>
    <row r="13" spans="1:30" ht="15.75" customHeight="1" x14ac:dyDescent="0.25">
      <c r="A13" s="1061" t="s">
        <v>454</v>
      </c>
      <c r="B13" s="1058" t="s">
        <v>793</v>
      </c>
      <c r="C13" s="28"/>
      <c r="D13" s="28"/>
      <c r="E13" s="47"/>
      <c r="F13" s="48"/>
      <c r="G13" s="1070"/>
      <c r="H13" s="1073"/>
      <c r="I13" s="1067" t="s">
        <v>25</v>
      </c>
      <c r="J13" s="1068"/>
      <c r="K13" s="1054" t="s">
        <v>26</v>
      </c>
      <c r="L13" s="1055"/>
      <c r="M13" s="1055"/>
      <c r="N13" s="1055"/>
      <c r="O13" s="1055"/>
      <c r="P13" s="1055"/>
      <c r="Q13" s="1055"/>
      <c r="R13" s="1078" t="s">
        <v>948</v>
      </c>
      <c r="S13" s="1080" t="s">
        <v>949</v>
      </c>
      <c r="T13" s="1082" t="s">
        <v>950</v>
      </c>
    </row>
    <row r="14" spans="1:30" ht="72" customHeight="1" x14ac:dyDescent="0.25">
      <c r="A14" s="1062"/>
      <c r="B14" s="1059"/>
      <c r="C14" s="728" t="s">
        <v>731</v>
      </c>
      <c r="D14" s="876" t="s">
        <v>843</v>
      </c>
      <c r="E14" s="729" t="s">
        <v>369</v>
      </c>
      <c r="F14" s="726" t="s">
        <v>23</v>
      </c>
      <c r="G14" s="1070"/>
      <c r="H14" s="1073"/>
      <c r="I14" s="730" t="s">
        <v>31</v>
      </c>
      <c r="J14" s="666" t="s">
        <v>30</v>
      </c>
      <c r="K14" s="615" t="s">
        <v>36</v>
      </c>
      <c r="L14" s="616" t="s">
        <v>29</v>
      </c>
      <c r="M14" s="617" t="s">
        <v>32</v>
      </c>
      <c r="N14" s="617" t="s">
        <v>33</v>
      </c>
      <c r="O14" s="678" t="s">
        <v>34</v>
      </c>
      <c r="P14" s="644" t="s">
        <v>35</v>
      </c>
      <c r="Q14" s="641" t="s">
        <v>745</v>
      </c>
      <c r="R14" s="1079"/>
      <c r="S14" s="1081"/>
      <c r="T14" s="1083"/>
    </row>
    <row r="15" spans="1:30" s="68" customFormat="1" ht="15.75" customHeight="1" thickBot="1" x14ac:dyDescent="0.3">
      <c r="A15" s="1063"/>
      <c r="B15" s="1060"/>
      <c r="C15" s="49"/>
      <c r="D15" s="31"/>
      <c r="E15" s="50"/>
      <c r="F15" s="727"/>
      <c r="G15" s="1071"/>
      <c r="H15" s="1074"/>
      <c r="I15" s="925" t="s">
        <v>27</v>
      </c>
      <c r="J15" s="926" t="s">
        <v>28</v>
      </c>
      <c r="K15" s="927" t="s">
        <v>27</v>
      </c>
      <c r="L15" s="928" t="s">
        <v>27</v>
      </c>
      <c r="M15" s="929" t="s">
        <v>27</v>
      </c>
      <c r="N15" s="929" t="s">
        <v>27</v>
      </c>
      <c r="O15" s="930" t="s">
        <v>27</v>
      </c>
      <c r="P15" s="928" t="s">
        <v>27</v>
      </c>
      <c r="Q15" s="931" t="s">
        <v>28</v>
      </c>
      <c r="R15" s="971" t="s">
        <v>171</v>
      </c>
      <c r="S15" s="972" t="s">
        <v>171</v>
      </c>
      <c r="T15" s="973" t="s">
        <v>171</v>
      </c>
      <c r="U15" s="823"/>
      <c r="V15" s="823"/>
      <c r="W15" s="823"/>
      <c r="X15" s="826"/>
      <c r="Y15" s="826"/>
      <c r="Z15" s="826"/>
      <c r="AA15" s="826"/>
      <c r="AB15" s="44"/>
      <c r="AC15" s="826"/>
      <c r="AD15" s="44"/>
    </row>
    <row r="16" spans="1:30" s="828" customFormat="1" ht="15.75" customHeight="1" thickBot="1" x14ac:dyDescent="0.3">
      <c r="A16" s="871"/>
      <c r="B16" s="871"/>
      <c r="C16" s="870"/>
      <c r="D16" s="871"/>
      <c r="E16" s="870"/>
      <c r="F16" s="870"/>
      <c r="G16" s="870"/>
      <c r="H16" s="872" t="s">
        <v>403</v>
      </c>
      <c r="I16" s="873">
        <f>SUM(I17:I196)</f>
        <v>0</v>
      </c>
      <c r="J16" s="874"/>
      <c r="K16" s="873">
        <f>SUM(K17:K196)</f>
        <v>0</v>
      </c>
      <c r="L16" s="873">
        <f t="shared" ref="L16:P16" si="0">SUM(L17:L196)</f>
        <v>0</v>
      </c>
      <c r="M16" s="873">
        <f t="shared" si="0"/>
        <v>0</v>
      </c>
      <c r="N16" s="873">
        <f t="shared" si="0"/>
        <v>0</v>
      </c>
      <c r="O16" s="873">
        <f t="shared" si="0"/>
        <v>0</v>
      </c>
      <c r="P16" s="873">
        <f t="shared" si="0"/>
        <v>0</v>
      </c>
      <c r="Q16" s="874"/>
      <c r="R16" s="874"/>
      <c r="S16" s="874"/>
      <c r="T16" s="970"/>
      <c r="U16" s="830" t="s">
        <v>174</v>
      </c>
      <c r="V16" s="830" t="s">
        <v>175</v>
      </c>
      <c r="W16" s="830" t="s">
        <v>642</v>
      </c>
      <c r="X16" s="831" t="s">
        <v>29</v>
      </c>
      <c r="Y16" s="831" t="s">
        <v>32</v>
      </c>
      <c r="Z16" s="831" t="s">
        <v>33</v>
      </c>
      <c r="AA16" s="831" t="s">
        <v>34</v>
      </c>
      <c r="AB16" s="832" t="s">
        <v>643</v>
      </c>
      <c r="AC16" s="831" t="s">
        <v>644</v>
      </c>
      <c r="AD16" s="829"/>
    </row>
    <row r="17" spans="1:29" ht="15" customHeight="1" x14ac:dyDescent="0.25">
      <c r="A17" s="253"/>
      <c r="B17" s="62"/>
      <c r="C17" s="254"/>
      <c r="D17" s="69"/>
      <c r="E17" s="255"/>
      <c r="F17" s="945" t="str">
        <f>IF(W17=0,"",W17)</f>
        <v/>
      </c>
      <c r="G17" s="867"/>
      <c r="H17" s="255"/>
      <c r="I17" s="200"/>
      <c r="J17" s="244"/>
      <c r="K17" s="262" t="str">
        <f>IF(SUM(L17:P17)=0,"",SUM(L17:P17))</f>
        <v/>
      </c>
      <c r="L17" s="224"/>
      <c r="M17" s="225"/>
      <c r="N17" s="225"/>
      <c r="O17" s="226"/>
      <c r="P17" s="200"/>
      <c r="Q17" s="187"/>
      <c r="R17" s="974"/>
      <c r="S17" s="975"/>
      <c r="T17" s="976"/>
      <c r="U17" s="983">
        <f>_xlfn.IFNA(IF($A17="Layered-Over",INDEX('Wage Grid'!$D$14:$D$80,MATCH($B17,ListBargainingUnit,0)),IF($C17=0,INDEX('Wage Grid'!$C$14:$C$80,MATCH($B17,ListBargainingUnit,0)),$C17)),0)</f>
        <v>0</v>
      </c>
      <c r="V17" s="827">
        <f>_xlfn.IFNA(IF($A17="Layered-Over",INDEX('Wage Grid'!$D$14:$D$80,MATCH($D17,ListBargainingUnit,0)),IF($E17=0,INDEX('Wage Grid'!$C$14:$C$80,MATCH($D17,ListBargainingUnit,0)),$E17)),0)</f>
        <v>0</v>
      </c>
      <c r="W17" s="827">
        <f t="shared" ref="W17:W81" si="1">IF(IFERROR(--LEFT(U17, FIND("-", U17 &amp; "-")-1), 0) &gt;= IFERROR(--LEFT(V17, FIND("-", V17 &amp; "-")-1), 0), U17, V17)</f>
        <v>0</v>
      </c>
      <c r="X17" s="365">
        <f>IFERROR(IF(AND($A17="Layered-Over", OR($W17="14-P",$W17="15-P",$W17="16-P",$W17="17-P",$W17="18-P",$W17="19-P",$W17="20-P")),
      INDEX('Wage Grid'!M$14:M$20, MATCH(W17, ListLayeredOverParaproGridLevel, 0)),
      INDEX('Wage Grid'!G$14:G$56, MATCH(W17, ListGridLevel, 0))), 0)</f>
        <v>0</v>
      </c>
      <c r="Y17" s="365">
        <f>IFERROR(IF(AND($A17="Layered-Over", OR($W17="14-P",$W17="15-P",$W17="16-P",$W17="17-P",$W17="18-P",$W17="19-P",$W17="20-P")),
      INDEX('Wage Grid'!N$14:N$20, MATCH($W17, ListLayeredOverParaproGridLevel, 0)),
      INDEX('Wage Grid'!H$14:H$56, MATCH($W17, ListGridLevel, 0))), 0)</f>
        <v>0</v>
      </c>
      <c r="Z17" s="365">
        <f>IFERROR(IF(AND($A17="Layered-Over", OR($W17="14-P",$W17="15-P",$W17="16-P",$W17="17-P",$W17="18-P",$W17="19-P",$W17="20-P")),
      INDEX('Wage Grid'!O$14:O$20, MATCH($W17, ListLayeredOverParaproGridLevel, 0)),
      INDEX('Wage Grid'!I$14:I$56, MATCH($W17, ListGridLevel, 0))), 0)</f>
        <v>0</v>
      </c>
      <c r="AA17" s="365">
        <f>IFERROR(IF(AND($A17="Layered-Over", OR($W17="14-P",$W17="15-P",$W17="16-P",$W17="17-P",$W17="18-P",$W17="19-P",$W17="20-P")),
      INDEX('Wage Grid'!P$14:P$20, MATCH($W17, ListLayeredOverParaproGridLevel, 0)),
      INDEX('Wage Grid'!J$14:J$56, MATCH($W17, ListGridLevel, 0))), 0)</f>
        <v>0</v>
      </c>
      <c r="AB17" s="365">
        <f t="shared" ref="AB17:AB80" si="2">I17*J17</f>
        <v>0</v>
      </c>
      <c r="AC17" s="365">
        <f t="shared" ref="AC17:AC80" si="3">SUM(L17*X17,M17*Y17,N17*Z17,O17*AA17+P17*Q17)</f>
        <v>0</v>
      </c>
    </row>
    <row r="18" spans="1:29" ht="15" customHeight="1" x14ac:dyDescent="0.25">
      <c r="A18" s="256"/>
      <c r="B18" s="64"/>
      <c r="C18" s="257"/>
      <c r="D18" s="70"/>
      <c r="E18" s="258"/>
      <c r="F18" s="946" t="str">
        <f t="shared" ref="F18:F81" si="4">IF(W18=0,"",W18)</f>
        <v/>
      </c>
      <c r="G18" s="868"/>
      <c r="H18" s="258"/>
      <c r="I18" s="202"/>
      <c r="J18" s="246"/>
      <c r="K18" s="263" t="str">
        <f t="shared" ref="K18:K22" si="5">IF(SUM(L18:P18)=0,"",SUM(L18:P18))</f>
        <v/>
      </c>
      <c r="L18" s="227"/>
      <c r="M18" s="228"/>
      <c r="N18" s="228"/>
      <c r="O18" s="229"/>
      <c r="P18" s="202"/>
      <c r="Q18" s="189"/>
      <c r="R18" s="977"/>
      <c r="S18" s="978"/>
      <c r="T18" s="979"/>
      <c r="U18" s="983">
        <f>_xlfn.IFNA(IF($A18="Layered-Over",INDEX('Wage Grid'!$D$14:$D$80,MATCH($B18,ListBargainingUnit,0)),IF($C18=0,INDEX('Wage Grid'!$C$14:$C$80,MATCH($B18,ListBargainingUnit,0)),$C18)),0)</f>
        <v>0</v>
      </c>
      <c r="V18" s="827">
        <f>_xlfn.IFNA(IF($A18="Layered-Over",INDEX('Wage Grid'!$D$14:$D$80,MATCH($D18,ListBargainingUnit,0)),IF($E18=0,INDEX('Wage Grid'!$C$14:$C$80,MATCH($D18,ListBargainingUnit,0)),$E18)),0)</f>
        <v>0</v>
      </c>
      <c r="W18" s="827">
        <f t="shared" si="1"/>
        <v>0</v>
      </c>
      <c r="X18" s="365">
        <f>IFERROR(IF(AND($A18="Layered-Over", OR($W18="14-P",$W18="15-P",$W18="16-P",$W18="17-P",$W18="18-P",$W18="19-P",$W18="20-P")),
      INDEX('Wage Grid'!M$14:M$20, MATCH(W18, ListLayeredOverParaproGridLevel, 0)),
      INDEX('Wage Grid'!G$14:G$56, MATCH(W18, ListGridLevel, 0))), 0)</f>
        <v>0</v>
      </c>
      <c r="Y18" s="365">
        <f>IFERROR(IF(AND($A18="Layered-Over", OR($W18="14-P",$W18="15-P",$W18="16-P",$W18="17-P",$W18="18-P",$W18="19-P",$W18="20-P")),
      INDEX('Wage Grid'!N$14:N$20, MATCH($W18, ListLayeredOverParaproGridLevel, 0)),
      INDEX('Wage Grid'!H$14:H$56, MATCH($W18, ListGridLevel, 0))), 0)</f>
        <v>0</v>
      </c>
      <c r="Z18" s="365">
        <f>IFERROR(IF(AND($A18="Layered-Over", OR($W18="14-P",$W18="15-P",$W18="16-P",$W18="17-P",$W18="18-P",$W18="19-P",$W18="20-P")),
      INDEX('Wage Grid'!O$14:O$20, MATCH($W18, ListLayeredOverParaproGridLevel, 0)),
      INDEX('Wage Grid'!I$14:I$56, MATCH($W18, ListGridLevel, 0))), 0)</f>
        <v>0</v>
      </c>
      <c r="AA18" s="365">
        <f>IFERROR(IF(AND($A18="Layered-Over", OR($W18="14-P",$W18="15-P",$W18="16-P",$W18="17-P",$W18="18-P",$W18="19-P",$W18="20-P")),
      INDEX('Wage Grid'!P$14:P$20, MATCH($W18, ListLayeredOverParaproGridLevel, 0)),
      INDEX('Wage Grid'!J$14:J$56, MATCH($W18, ListGridLevel, 0))), 0)</f>
        <v>0</v>
      </c>
      <c r="AB18" s="365">
        <f t="shared" si="2"/>
        <v>0</v>
      </c>
      <c r="AC18" s="365">
        <f t="shared" si="3"/>
        <v>0</v>
      </c>
    </row>
    <row r="19" spans="1:29" ht="15" customHeight="1" x14ac:dyDescent="0.25">
      <c r="A19" s="256"/>
      <c r="B19" s="64"/>
      <c r="C19" s="257"/>
      <c r="D19" s="70"/>
      <c r="E19" s="258"/>
      <c r="F19" s="946" t="str">
        <f t="shared" si="4"/>
        <v/>
      </c>
      <c r="G19" s="868"/>
      <c r="H19" s="258"/>
      <c r="I19" s="202"/>
      <c r="J19" s="246"/>
      <c r="K19" s="263" t="str">
        <f t="shared" si="5"/>
        <v/>
      </c>
      <c r="L19" s="227"/>
      <c r="M19" s="228"/>
      <c r="N19" s="228"/>
      <c r="O19" s="229"/>
      <c r="P19" s="202"/>
      <c r="Q19" s="189"/>
      <c r="R19" s="977"/>
      <c r="S19" s="978"/>
      <c r="T19" s="979"/>
      <c r="U19" s="983">
        <f>_xlfn.IFNA(IF($A19="Layered-Over",INDEX('Wage Grid'!$D$14:$D$80,MATCH($B19,ListBargainingUnit,0)),IF($C19=0,INDEX('Wage Grid'!$C$14:$C$80,MATCH($B19,ListBargainingUnit,0)),$C19)),0)</f>
        <v>0</v>
      </c>
      <c r="V19" s="827">
        <f>_xlfn.IFNA(IF($A19="Layered-Over",INDEX('Wage Grid'!$D$14:$D$80,MATCH($D19,ListBargainingUnit,0)),IF($E19=0,INDEX('Wage Grid'!$C$14:$C$80,MATCH($D19,ListBargainingUnit,0)),$E19)),0)</f>
        <v>0</v>
      </c>
      <c r="W19" s="827">
        <f t="shared" si="1"/>
        <v>0</v>
      </c>
      <c r="X19" s="365">
        <f>IFERROR(IF(AND($A19="Layered-Over", OR($W19="14-P",$W19="15-P",$W19="16-P",$W19="17-P",$W19="18-P",$W19="19-P",$W19="20-P")),
      INDEX('Wage Grid'!M$14:M$20, MATCH(W19, ListLayeredOverParaproGridLevel, 0)),
      INDEX('Wage Grid'!G$14:G$56, MATCH(W19, ListGridLevel, 0))), 0)</f>
        <v>0</v>
      </c>
      <c r="Y19" s="365">
        <f>IFERROR(IF(AND($A19="Layered-Over", OR($W19="14-P",$W19="15-P",$W19="16-P",$W19="17-P",$W19="18-P",$W19="19-P",$W19="20-P")),
      INDEX('Wage Grid'!N$14:N$20, MATCH($W19, ListLayeredOverParaproGridLevel, 0)),
      INDEX('Wage Grid'!H$14:H$56, MATCH($W19, ListGridLevel, 0))), 0)</f>
        <v>0</v>
      </c>
      <c r="Z19" s="365">
        <f>IFERROR(IF(AND($A19="Layered-Over", OR($W19="14-P",$W19="15-P",$W19="16-P",$W19="17-P",$W19="18-P",$W19="19-P",$W19="20-P")),
      INDEX('Wage Grid'!O$14:O$20, MATCH($W19, ListLayeredOverParaproGridLevel, 0)),
      INDEX('Wage Grid'!I$14:I$56, MATCH($W19, ListGridLevel, 0))), 0)</f>
        <v>0</v>
      </c>
      <c r="AA19" s="365">
        <f>IFERROR(IF(AND($A19="Layered-Over", OR($W19="14-P",$W19="15-P",$W19="16-P",$W19="17-P",$W19="18-P",$W19="19-P",$W19="20-P")),
      INDEX('Wage Grid'!P$14:P$20, MATCH($W19, ListLayeredOverParaproGridLevel, 0)),
      INDEX('Wage Grid'!J$14:J$56, MATCH($W19, ListGridLevel, 0))), 0)</f>
        <v>0</v>
      </c>
      <c r="AB19" s="365">
        <f t="shared" si="2"/>
        <v>0</v>
      </c>
      <c r="AC19" s="365">
        <f t="shared" si="3"/>
        <v>0</v>
      </c>
    </row>
    <row r="20" spans="1:29" ht="15" customHeight="1" x14ac:dyDescent="0.25">
      <c r="A20" s="256"/>
      <c r="B20" s="64"/>
      <c r="C20" s="257"/>
      <c r="D20" s="70"/>
      <c r="E20" s="258"/>
      <c r="F20" s="946" t="str">
        <f t="shared" si="4"/>
        <v/>
      </c>
      <c r="G20" s="868"/>
      <c r="H20" s="258"/>
      <c r="I20" s="202"/>
      <c r="J20" s="246"/>
      <c r="K20" s="263" t="str">
        <f t="shared" si="5"/>
        <v/>
      </c>
      <c r="L20" s="227"/>
      <c r="M20" s="228"/>
      <c r="N20" s="228"/>
      <c r="O20" s="229"/>
      <c r="P20" s="202"/>
      <c r="Q20" s="189"/>
      <c r="R20" s="977"/>
      <c r="S20" s="978"/>
      <c r="T20" s="979"/>
      <c r="U20" s="983">
        <f>_xlfn.IFNA(IF($A20="Layered-Over",INDEX('Wage Grid'!$D$14:$D$80,MATCH($B20,ListBargainingUnit,0)),IF($C20=0,INDEX('Wage Grid'!$C$14:$C$80,MATCH($B20,ListBargainingUnit,0)),$C20)),0)</f>
        <v>0</v>
      </c>
      <c r="V20" s="827">
        <f>_xlfn.IFNA(IF($A20="Layered-Over",INDEX('Wage Grid'!$D$14:$D$80,MATCH($D20,ListBargainingUnit,0)),IF($E20=0,INDEX('Wage Grid'!$C$14:$C$80,MATCH($D20,ListBargainingUnit,0)),$E20)),0)</f>
        <v>0</v>
      </c>
      <c r="W20" s="827">
        <f t="shared" si="1"/>
        <v>0</v>
      </c>
      <c r="X20" s="365">
        <f>IFERROR(IF(AND($A20="Layered-Over", OR($W20="14-P",$W20="15-P",$W20="16-P",$W20="17-P",$W20="18-P",$W20="19-P",$W20="20-P")),
      INDEX('Wage Grid'!M$14:M$20, MATCH(W20, ListLayeredOverParaproGridLevel, 0)),
      INDEX('Wage Grid'!G$14:G$56, MATCH(W20, ListGridLevel, 0))), 0)</f>
        <v>0</v>
      </c>
      <c r="Y20" s="365">
        <f>IFERROR(IF(AND($A20="Layered-Over", OR($W20="14-P",$W20="15-P",$W20="16-P",$W20="17-P",$W20="18-P",$W20="19-P",$W20="20-P")),
      INDEX('Wage Grid'!N$14:N$20, MATCH($W20, ListLayeredOverParaproGridLevel, 0)),
      INDEX('Wage Grid'!H$14:H$56, MATCH($W20, ListGridLevel, 0))), 0)</f>
        <v>0</v>
      </c>
      <c r="Z20" s="365">
        <f>IFERROR(IF(AND($A20="Layered-Over", OR($W20="14-P",$W20="15-P",$W20="16-P",$W20="17-P",$W20="18-P",$W20="19-P",$W20="20-P")),
      INDEX('Wage Grid'!O$14:O$20, MATCH($W20, ListLayeredOverParaproGridLevel, 0)),
      INDEX('Wage Grid'!I$14:I$56, MATCH($W20, ListGridLevel, 0))), 0)</f>
        <v>0</v>
      </c>
      <c r="AA20" s="365">
        <f>IFERROR(IF(AND($A20="Layered-Over", OR($W20="14-P",$W20="15-P",$W20="16-P",$W20="17-P",$W20="18-P",$W20="19-P",$W20="20-P")),
      INDEX('Wage Grid'!P$14:P$20, MATCH($W20, ListLayeredOverParaproGridLevel, 0)),
      INDEX('Wage Grid'!J$14:J$56, MATCH($W20, ListGridLevel, 0))), 0)</f>
        <v>0</v>
      </c>
      <c r="AB20" s="365">
        <f t="shared" si="2"/>
        <v>0</v>
      </c>
      <c r="AC20" s="365">
        <f t="shared" si="3"/>
        <v>0</v>
      </c>
    </row>
    <row r="21" spans="1:29" ht="15" customHeight="1" x14ac:dyDescent="0.25">
      <c r="A21" s="256"/>
      <c r="B21" s="64"/>
      <c r="C21" s="257"/>
      <c r="D21" s="70"/>
      <c r="E21" s="258"/>
      <c r="F21" s="946" t="str">
        <f t="shared" si="4"/>
        <v/>
      </c>
      <c r="G21" s="868"/>
      <c r="H21" s="258"/>
      <c r="I21" s="202"/>
      <c r="J21" s="246"/>
      <c r="K21" s="263" t="str">
        <f t="shared" si="5"/>
        <v/>
      </c>
      <c r="L21" s="227"/>
      <c r="M21" s="228"/>
      <c r="N21" s="228"/>
      <c r="O21" s="229"/>
      <c r="P21" s="202"/>
      <c r="Q21" s="189"/>
      <c r="R21" s="977"/>
      <c r="S21" s="978"/>
      <c r="T21" s="979"/>
      <c r="U21" s="983">
        <f>_xlfn.IFNA(IF($A21="Layered-Over",INDEX('Wage Grid'!$D$14:$D$80,MATCH($B21,ListBargainingUnit,0)),IF($C21=0,INDEX('Wage Grid'!$C$14:$C$80,MATCH($B21,ListBargainingUnit,0)),$C21)),0)</f>
        <v>0</v>
      </c>
      <c r="V21" s="827">
        <f>_xlfn.IFNA(IF($A21="Layered-Over",INDEX('Wage Grid'!$D$14:$D$80,MATCH($D21,ListBargainingUnit,0)),IF($E21=0,INDEX('Wage Grid'!$C$14:$C$80,MATCH($D21,ListBargainingUnit,0)),$E21)),0)</f>
        <v>0</v>
      </c>
      <c r="W21" s="827">
        <f t="shared" si="1"/>
        <v>0</v>
      </c>
      <c r="X21" s="365">
        <f>IFERROR(IF(AND($A21="Layered-Over", OR($W21="14-P",$W21="15-P",$W21="16-P",$W21="17-P",$W21="18-P",$W21="19-P",$W21="20-P")),
      INDEX('Wage Grid'!M$14:M$20, MATCH(W21, ListLayeredOverParaproGridLevel, 0)),
      INDEX('Wage Grid'!G$14:G$56, MATCH(W21, ListGridLevel, 0))), 0)</f>
        <v>0</v>
      </c>
      <c r="Y21" s="365">
        <f>IFERROR(IF(AND($A21="Layered-Over", OR($W21="14-P",$W21="15-P",$W21="16-P",$W21="17-P",$W21="18-P",$W21="19-P",$W21="20-P")),
      INDEX('Wage Grid'!N$14:N$20, MATCH($W21, ListLayeredOverParaproGridLevel, 0)),
      INDEX('Wage Grid'!H$14:H$56, MATCH($W21, ListGridLevel, 0))), 0)</f>
        <v>0</v>
      </c>
      <c r="Z21" s="365">
        <f>IFERROR(IF(AND($A21="Layered-Over", OR($W21="14-P",$W21="15-P",$W21="16-P",$W21="17-P",$W21="18-P",$W21="19-P",$W21="20-P")),
      INDEX('Wage Grid'!O$14:O$20, MATCH($W21, ListLayeredOverParaproGridLevel, 0)),
      INDEX('Wage Grid'!I$14:I$56, MATCH($W21, ListGridLevel, 0))), 0)</f>
        <v>0</v>
      </c>
      <c r="AA21" s="365">
        <f>IFERROR(IF(AND($A21="Layered-Over", OR($W21="14-P",$W21="15-P",$W21="16-P",$W21="17-P",$W21="18-P",$W21="19-P",$W21="20-P")),
      INDEX('Wage Grid'!P$14:P$20, MATCH($W21, ListLayeredOverParaproGridLevel, 0)),
      INDEX('Wage Grid'!J$14:J$56, MATCH($W21, ListGridLevel, 0))), 0)</f>
        <v>0</v>
      </c>
      <c r="AB21" s="365">
        <f t="shared" si="2"/>
        <v>0</v>
      </c>
      <c r="AC21" s="365">
        <f t="shared" si="3"/>
        <v>0</v>
      </c>
    </row>
    <row r="22" spans="1:29" ht="15" customHeight="1" x14ac:dyDescent="0.25">
      <c r="A22" s="256"/>
      <c r="B22" s="64"/>
      <c r="C22" s="257"/>
      <c r="D22" s="70"/>
      <c r="E22" s="258"/>
      <c r="F22" s="946" t="str">
        <f t="shared" si="4"/>
        <v/>
      </c>
      <c r="G22" s="868"/>
      <c r="H22" s="258"/>
      <c r="I22" s="202"/>
      <c r="J22" s="246"/>
      <c r="K22" s="263" t="str">
        <f t="shared" si="5"/>
        <v/>
      </c>
      <c r="L22" s="227"/>
      <c r="M22" s="228"/>
      <c r="N22" s="228"/>
      <c r="O22" s="229"/>
      <c r="P22" s="202"/>
      <c r="Q22" s="189"/>
      <c r="R22" s="977"/>
      <c r="S22" s="978"/>
      <c r="T22" s="979"/>
      <c r="U22" s="983">
        <f>_xlfn.IFNA(IF($A22="Layered-Over",INDEX('Wage Grid'!$D$14:$D$80,MATCH($B22,ListBargainingUnit,0)),IF($C22=0,INDEX('Wage Grid'!$C$14:$C$80,MATCH($B22,ListBargainingUnit,0)),$C22)),0)</f>
        <v>0</v>
      </c>
      <c r="V22" s="827">
        <f>_xlfn.IFNA(IF($A22="Layered-Over",INDEX('Wage Grid'!$D$14:$D$80,MATCH($D22,ListBargainingUnit,0)),IF($E22=0,INDEX('Wage Grid'!$C$14:$C$80,MATCH($D22,ListBargainingUnit,0)),$E22)),0)</f>
        <v>0</v>
      </c>
      <c r="W22" s="827">
        <f t="shared" si="1"/>
        <v>0</v>
      </c>
      <c r="X22" s="365">
        <f>IFERROR(IF(AND($A22="Layered-Over", OR($W22="14-P",$W22="15-P",$W22="16-P",$W22="17-P",$W22="18-P",$W22="19-P",$W22="20-P")),
      INDEX('Wage Grid'!M$14:M$20, MATCH(W22, ListLayeredOverParaproGridLevel, 0)),
      INDEX('Wage Grid'!G$14:G$56, MATCH(W22, ListGridLevel, 0))), 0)</f>
        <v>0</v>
      </c>
      <c r="Y22" s="365">
        <f>IFERROR(IF(AND($A22="Layered-Over", OR($W22="14-P",$W22="15-P",$W22="16-P",$W22="17-P",$W22="18-P",$W22="19-P",$W22="20-P")),
      INDEX('Wage Grid'!N$14:N$20, MATCH($W22, ListLayeredOverParaproGridLevel, 0)),
      INDEX('Wage Grid'!H$14:H$56, MATCH($W22, ListGridLevel, 0))), 0)</f>
        <v>0</v>
      </c>
      <c r="Z22" s="365">
        <f>IFERROR(IF(AND($A22="Layered-Over", OR($W22="14-P",$W22="15-P",$W22="16-P",$W22="17-P",$W22="18-P",$W22="19-P",$W22="20-P")),
      INDEX('Wage Grid'!O$14:O$20, MATCH($W22, ListLayeredOverParaproGridLevel, 0)),
      INDEX('Wage Grid'!I$14:I$56, MATCH($W22, ListGridLevel, 0))), 0)</f>
        <v>0</v>
      </c>
      <c r="AA22" s="365">
        <f>IFERROR(IF(AND($A22="Layered-Over", OR($W22="14-P",$W22="15-P",$W22="16-P",$W22="17-P",$W22="18-P",$W22="19-P",$W22="20-P")),
      INDEX('Wage Grid'!P$14:P$20, MATCH($W22, ListLayeredOverParaproGridLevel, 0)),
      INDEX('Wage Grid'!J$14:J$56, MATCH($W22, ListGridLevel, 0))), 0)</f>
        <v>0</v>
      </c>
      <c r="AB22" s="365">
        <f t="shared" si="2"/>
        <v>0</v>
      </c>
      <c r="AC22" s="365">
        <f t="shared" si="3"/>
        <v>0</v>
      </c>
    </row>
    <row r="23" spans="1:29" ht="15" customHeight="1" x14ac:dyDescent="0.25">
      <c r="A23" s="256"/>
      <c r="B23" s="64"/>
      <c r="C23" s="257"/>
      <c r="D23" s="70"/>
      <c r="E23" s="258"/>
      <c r="F23" s="946" t="str">
        <f t="shared" si="4"/>
        <v/>
      </c>
      <c r="G23" s="868"/>
      <c r="H23" s="258"/>
      <c r="I23" s="202"/>
      <c r="J23" s="246"/>
      <c r="K23" s="263" t="str">
        <f t="shared" ref="K23:K86" si="6">IF(SUM(L23:P23)=0,"",SUM(L23:P23))</f>
        <v/>
      </c>
      <c r="L23" s="227"/>
      <c r="M23" s="228"/>
      <c r="N23" s="228"/>
      <c r="O23" s="229"/>
      <c r="P23" s="202"/>
      <c r="Q23" s="189"/>
      <c r="R23" s="977"/>
      <c r="S23" s="978"/>
      <c r="T23" s="979"/>
      <c r="U23" s="983">
        <f>_xlfn.IFNA(IF($A23="Layered-Over",INDEX('Wage Grid'!$D$14:$D$80,MATCH($B23,ListBargainingUnit,0)),IF($C23=0,INDEX('Wage Grid'!$C$14:$C$80,MATCH($B23,ListBargainingUnit,0)),$C23)),0)</f>
        <v>0</v>
      </c>
      <c r="V23" s="827">
        <f>_xlfn.IFNA(IF($A23="Layered-Over",INDEX('Wage Grid'!$D$14:$D$80,MATCH($D23,ListBargainingUnit,0)),IF($E23=0,INDEX('Wage Grid'!$C$14:$C$80,MATCH($D23,ListBargainingUnit,0)),$E23)),0)</f>
        <v>0</v>
      </c>
      <c r="W23" s="827">
        <f t="shared" si="1"/>
        <v>0</v>
      </c>
      <c r="X23" s="365">
        <f>IFERROR(IF(AND($A23="Layered-Over", OR($W23="14-P",$W23="15-P",$W23="16-P",$W23="17-P",$W23="18-P",$W23="19-P",$W23="20-P")),
      INDEX('Wage Grid'!M$14:M$20, MATCH(W23, ListLayeredOverParaproGridLevel, 0)),
      INDEX('Wage Grid'!G$14:G$56, MATCH(W23, ListGridLevel, 0))), 0)</f>
        <v>0</v>
      </c>
      <c r="Y23" s="365">
        <f>IFERROR(IF(AND($A23="Layered-Over", OR($W23="14-P",$W23="15-P",$W23="16-P",$W23="17-P",$W23="18-P",$W23="19-P",$W23="20-P")),
      INDEX('Wage Grid'!N$14:N$20, MATCH($W23, ListLayeredOverParaproGridLevel, 0)),
      INDEX('Wage Grid'!H$14:H$56, MATCH($W23, ListGridLevel, 0))), 0)</f>
        <v>0</v>
      </c>
      <c r="Z23" s="365">
        <f>IFERROR(IF(AND($A23="Layered-Over", OR($W23="14-P",$W23="15-P",$W23="16-P",$W23="17-P",$W23="18-P",$W23="19-P",$W23="20-P")),
      INDEX('Wage Grid'!O$14:O$20, MATCH($W23, ListLayeredOverParaproGridLevel, 0)),
      INDEX('Wage Grid'!I$14:I$56, MATCH($W23, ListGridLevel, 0))), 0)</f>
        <v>0</v>
      </c>
      <c r="AA23" s="365">
        <f>IFERROR(IF(AND($A23="Layered-Over", OR($W23="14-P",$W23="15-P",$W23="16-P",$W23="17-P",$W23="18-P",$W23="19-P",$W23="20-P")),
      INDEX('Wage Grid'!P$14:P$20, MATCH($W23, ListLayeredOverParaproGridLevel, 0)),
      INDEX('Wage Grid'!J$14:J$56, MATCH($W23, ListGridLevel, 0))), 0)</f>
        <v>0</v>
      </c>
      <c r="AB23" s="365">
        <f t="shared" si="2"/>
        <v>0</v>
      </c>
      <c r="AC23" s="365">
        <f t="shared" si="3"/>
        <v>0</v>
      </c>
    </row>
    <row r="24" spans="1:29" ht="15" customHeight="1" x14ac:dyDescent="0.25">
      <c r="A24" s="256"/>
      <c r="B24" s="64"/>
      <c r="C24" s="257"/>
      <c r="D24" s="70"/>
      <c r="E24" s="258"/>
      <c r="F24" s="946" t="str">
        <f t="shared" si="4"/>
        <v/>
      </c>
      <c r="G24" s="868"/>
      <c r="H24" s="258"/>
      <c r="I24" s="202"/>
      <c r="J24" s="246"/>
      <c r="K24" s="263" t="str">
        <f t="shared" si="6"/>
        <v/>
      </c>
      <c r="L24" s="227"/>
      <c r="M24" s="228"/>
      <c r="N24" s="228"/>
      <c r="O24" s="229"/>
      <c r="P24" s="202"/>
      <c r="Q24" s="189"/>
      <c r="R24" s="977"/>
      <c r="S24" s="978"/>
      <c r="T24" s="979"/>
      <c r="U24" s="983">
        <f>_xlfn.IFNA(IF($A24="Layered-Over",INDEX('Wage Grid'!$D$14:$D$80,MATCH($B24,ListBargainingUnit,0)),IF($C24=0,INDEX('Wage Grid'!$C$14:$C$80,MATCH($B24,ListBargainingUnit,0)),$C24)),0)</f>
        <v>0</v>
      </c>
      <c r="V24" s="827">
        <f>_xlfn.IFNA(IF($A24="Layered-Over",INDEX('Wage Grid'!$D$14:$D$80,MATCH($D24,ListBargainingUnit,0)),IF($E24=0,INDEX('Wage Grid'!$C$14:$C$80,MATCH($D24,ListBargainingUnit,0)),$E24)),0)</f>
        <v>0</v>
      </c>
      <c r="W24" s="827">
        <f t="shared" si="1"/>
        <v>0</v>
      </c>
      <c r="X24" s="365">
        <f>IFERROR(IF(AND($A24="Layered-Over", OR($W24="14-P",$W24="15-P",$W24="16-P",$W24="17-P",$W24="18-P",$W24="19-P",$W24="20-P")),
      INDEX('Wage Grid'!M$14:M$20, MATCH(W24, ListLayeredOverParaproGridLevel, 0)),
      INDEX('Wage Grid'!G$14:G$56, MATCH(W24, ListGridLevel, 0))), 0)</f>
        <v>0</v>
      </c>
      <c r="Y24" s="365">
        <f>IFERROR(IF(AND($A24="Layered-Over", OR($W24="14-P",$W24="15-P",$W24="16-P",$W24="17-P",$W24="18-P",$W24="19-P",$W24="20-P")),
      INDEX('Wage Grid'!N$14:N$20, MATCH($W24, ListLayeredOverParaproGridLevel, 0)),
      INDEX('Wage Grid'!H$14:H$56, MATCH($W24, ListGridLevel, 0))), 0)</f>
        <v>0</v>
      </c>
      <c r="Z24" s="365">
        <f>IFERROR(IF(AND($A24="Layered-Over", OR($W24="14-P",$W24="15-P",$W24="16-P",$W24="17-P",$W24="18-P",$W24="19-P",$W24="20-P")),
      INDEX('Wage Grid'!O$14:O$20, MATCH($W24, ListLayeredOverParaproGridLevel, 0)),
      INDEX('Wage Grid'!I$14:I$56, MATCH($W24, ListGridLevel, 0))), 0)</f>
        <v>0</v>
      </c>
      <c r="AA24" s="365">
        <f>IFERROR(IF(AND($A24="Layered-Over", OR($W24="14-P",$W24="15-P",$W24="16-P",$W24="17-P",$W24="18-P",$W24="19-P",$W24="20-P")),
      INDEX('Wage Grid'!P$14:P$20, MATCH($W24, ListLayeredOverParaproGridLevel, 0)),
      INDEX('Wage Grid'!J$14:J$56, MATCH($W24, ListGridLevel, 0))), 0)</f>
        <v>0</v>
      </c>
      <c r="AB24" s="365">
        <f t="shared" si="2"/>
        <v>0</v>
      </c>
      <c r="AC24" s="365">
        <f t="shared" si="3"/>
        <v>0</v>
      </c>
    </row>
    <row r="25" spans="1:29" ht="15" customHeight="1" x14ac:dyDescent="0.25">
      <c r="A25" s="256"/>
      <c r="B25" s="64"/>
      <c r="C25" s="257"/>
      <c r="D25" s="70"/>
      <c r="E25" s="258"/>
      <c r="F25" s="946" t="str">
        <f t="shared" si="4"/>
        <v/>
      </c>
      <c r="G25" s="868"/>
      <c r="H25" s="258"/>
      <c r="I25" s="202"/>
      <c r="J25" s="246"/>
      <c r="K25" s="263" t="str">
        <f t="shared" si="6"/>
        <v/>
      </c>
      <c r="L25" s="227"/>
      <c r="M25" s="228"/>
      <c r="N25" s="228"/>
      <c r="O25" s="229"/>
      <c r="P25" s="202"/>
      <c r="Q25" s="189"/>
      <c r="R25" s="977"/>
      <c r="S25" s="978"/>
      <c r="T25" s="979"/>
      <c r="U25" s="983">
        <f>_xlfn.IFNA(IF($A25="Layered-Over",INDEX('Wage Grid'!$D$14:$D$80,MATCH($B25,ListBargainingUnit,0)),IF($C25=0,INDEX('Wage Grid'!$C$14:$C$80,MATCH($B25,ListBargainingUnit,0)),$C25)),0)</f>
        <v>0</v>
      </c>
      <c r="V25" s="827">
        <f>_xlfn.IFNA(IF($A25="Layered-Over",INDEX('Wage Grid'!$D$14:$D$80,MATCH($D25,ListBargainingUnit,0)),IF($E25=0,INDEX('Wage Grid'!$C$14:$C$80,MATCH($D25,ListBargainingUnit,0)),$E25)),0)</f>
        <v>0</v>
      </c>
      <c r="W25" s="827">
        <f t="shared" si="1"/>
        <v>0</v>
      </c>
      <c r="X25" s="365">
        <f>IFERROR(IF(AND($A25="Layered-Over", OR($W25="14-P",$W25="15-P",$W25="16-P",$W25="17-P",$W25="18-P",$W25="19-P",$W25="20-P")),
      INDEX('Wage Grid'!M$14:M$20, MATCH(W25, ListLayeredOverParaproGridLevel, 0)),
      INDEX('Wage Grid'!G$14:G$56, MATCH(W25, ListGridLevel, 0))), 0)</f>
        <v>0</v>
      </c>
      <c r="Y25" s="365">
        <f>IFERROR(IF(AND($A25="Layered-Over", OR($W25="14-P",$W25="15-P",$W25="16-P",$W25="17-P",$W25="18-P",$W25="19-P",$W25="20-P")),
      INDEX('Wage Grid'!N$14:N$20, MATCH($W25, ListLayeredOverParaproGridLevel, 0)),
      INDEX('Wage Grid'!H$14:H$56, MATCH($W25, ListGridLevel, 0))), 0)</f>
        <v>0</v>
      </c>
      <c r="Z25" s="365">
        <f>IFERROR(IF(AND($A25="Layered-Over", OR($W25="14-P",$W25="15-P",$W25="16-P",$W25="17-P",$W25="18-P",$W25="19-P",$W25="20-P")),
      INDEX('Wage Grid'!O$14:O$20, MATCH($W25, ListLayeredOverParaproGridLevel, 0)),
      INDEX('Wage Grid'!I$14:I$56, MATCH($W25, ListGridLevel, 0))), 0)</f>
        <v>0</v>
      </c>
      <c r="AA25" s="365">
        <f>IFERROR(IF(AND($A25="Layered-Over", OR($W25="14-P",$W25="15-P",$W25="16-P",$W25="17-P",$W25="18-P",$W25="19-P",$W25="20-P")),
      INDEX('Wage Grid'!P$14:P$20, MATCH($W25, ListLayeredOverParaproGridLevel, 0)),
      INDEX('Wage Grid'!J$14:J$56, MATCH($W25, ListGridLevel, 0))), 0)</f>
        <v>0</v>
      </c>
      <c r="AB25" s="365">
        <f t="shared" si="2"/>
        <v>0</v>
      </c>
      <c r="AC25" s="365">
        <f t="shared" si="3"/>
        <v>0</v>
      </c>
    </row>
    <row r="26" spans="1:29" ht="15" customHeight="1" x14ac:dyDescent="0.25">
      <c r="A26" s="256"/>
      <c r="B26" s="64"/>
      <c r="C26" s="257"/>
      <c r="D26" s="70"/>
      <c r="E26" s="258"/>
      <c r="F26" s="946" t="str">
        <f t="shared" si="4"/>
        <v/>
      </c>
      <c r="G26" s="868"/>
      <c r="H26" s="258"/>
      <c r="I26" s="202"/>
      <c r="J26" s="246"/>
      <c r="K26" s="263" t="str">
        <f t="shared" si="6"/>
        <v/>
      </c>
      <c r="L26" s="227"/>
      <c r="M26" s="228"/>
      <c r="N26" s="228"/>
      <c r="O26" s="229"/>
      <c r="P26" s="202"/>
      <c r="Q26" s="189"/>
      <c r="R26" s="977"/>
      <c r="S26" s="978"/>
      <c r="T26" s="979"/>
      <c r="U26" s="983">
        <f>_xlfn.IFNA(IF($A26="Layered-Over",INDEX('Wage Grid'!$D$14:$D$80,MATCH($B26,ListBargainingUnit,0)),IF($C26=0,INDEX('Wage Grid'!$C$14:$C$80,MATCH($B26,ListBargainingUnit,0)),$C26)),0)</f>
        <v>0</v>
      </c>
      <c r="V26" s="827">
        <f>_xlfn.IFNA(IF($A26="Layered-Over",INDEX('Wage Grid'!$D$14:$D$80,MATCH($D26,ListBargainingUnit,0)),IF($E26=0,INDEX('Wage Grid'!$C$14:$C$80,MATCH($D26,ListBargainingUnit,0)),$E26)),0)</f>
        <v>0</v>
      </c>
      <c r="W26" s="827">
        <f t="shared" si="1"/>
        <v>0</v>
      </c>
      <c r="X26" s="365">
        <f>IFERROR(IF(AND($A26="Layered-Over", OR($W26="14-P",$W26="15-P",$W26="16-P",$W26="17-P",$W26="18-P",$W26="19-P",$W26="20-P")),
      INDEX('Wage Grid'!M$14:M$20, MATCH(W26, ListLayeredOverParaproGridLevel, 0)),
      INDEX('Wage Grid'!G$14:G$56, MATCH(W26, ListGridLevel, 0))), 0)</f>
        <v>0</v>
      </c>
      <c r="Y26" s="365">
        <f>IFERROR(IF(AND($A26="Layered-Over", OR($W26="14-P",$W26="15-P",$W26="16-P",$W26="17-P",$W26="18-P",$W26="19-P",$W26="20-P")),
      INDEX('Wage Grid'!N$14:N$20, MATCH($W26, ListLayeredOverParaproGridLevel, 0)),
      INDEX('Wage Grid'!H$14:H$56, MATCH($W26, ListGridLevel, 0))), 0)</f>
        <v>0</v>
      </c>
      <c r="Z26" s="365">
        <f>IFERROR(IF(AND($A26="Layered-Over", OR($W26="14-P",$W26="15-P",$W26="16-P",$W26="17-P",$W26="18-P",$W26="19-P",$W26="20-P")),
      INDEX('Wage Grid'!O$14:O$20, MATCH($W26, ListLayeredOverParaproGridLevel, 0)),
      INDEX('Wage Grid'!I$14:I$56, MATCH($W26, ListGridLevel, 0))), 0)</f>
        <v>0</v>
      </c>
      <c r="AA26" s="365">
        <f>IFERROR(IF(AND($A26="Layered-Over", OR($W26="14-P",$W26="15-P",$W26="16-P",$W26="17-P",$W26="18-P",$W26="19-P",$W26="20-P")),
      INDEX('Wage Grid'!P$14:P$20, MATCH($W26, ListLayeredOverParaproGridLevel, 0)),
      INDEX('Wage Grid'!J$14:J$56, MATCH($W26, ListGridLevel, 0))), 0)</f>
        <v>0</v>
      </c>
      <c r="AB26" s="365">
        <f t="shared" si="2"/>
        <v>0</v>
      </c>
      <c r="AC26" s="365">
        <f t="shared" si="3"/>
        <v>0</v>
      </c>
    </row>
    <row r="27" spans="1:29" ht="15" customHeight="1" x14ac:dyDescent="0.25">
      <c r="A27" s="256"/>
      <c r="B27" s="64"/>
      <c r="C27" s="257"/>
      <c r="D27" s="70"/>
      <c r="E27" s="258"/>
      <c r="F27" s="946" t="str">
        <f t="shared" si="4"/>
        <v/>
      </c>
      <c r="G27" s="868"/>
      <c r="H27" s="258"/>
      <c r="I27" s="202"/>
      <c r="J27" s="246"/>
      <c r="K27" s="263" t="str">
        <f t="shared" si="6"/>
        <v/>
      </c>
      <c r="L27" s="227"/>
      <c r="M27" s="228"/>
      <c r="N27" s="228"/>
      <c r="O27" s="229"/>
      <c r="P27" s="202"/>
      <c r="Q27" s="189"/>
      <c r="R27" s="977"/>
      <c r="S27" s="978"/>
      <c r="T27" s="979"/>
      <c r="U27" s="983">
        <f>_xlfn.IFNA(IF($A27="Layered-Over",INDEX('Wage Grid'!$D$14:$D$80,MATCH($B27,ListBargainingUnit,0)),IF($C27=0,INDEX('Wage Grid'!$C$14:$C$80,MATCH($B27,ListBargainingUnit,0)),$C27)),0)</f>
        <v>0</v>
      </c>
      <c r="V27" s="827">
        <f>_xlfn.IFNA(IF($A27="Layered-Over",INDEX('Wage Grid'!$D$14:$D$80,MATCH($D27,ListBargainingUnit,0)),IF($E27=0,INDEX('Wage Grid'!$C$14:$C$80,MATCH($D27,ListBargainingUnit,0)),$E27)),0)</f>
        <v>0</v>
      </c>
      <c r="W27" s="827">
        <f t="shared" si="1"/>
        <v>0</v>
      </c>
      <c r="X27" s="365">
        <f>IFERROR(IF(AND($A27="Layered-Over", OR($W27="14-P",$W27="15-P",$W27="16-P",$W27="17-P",$W27="18-P",$W27="19-P",$W27="20-P")),
      INDEX('Wage Grid'!M$14:M$20, MATCH(W27, ListLayeredOverParaproGridLevel, 0)),
      INDEX('Wage Grid'!G$14:G$56, MATCH(W27, ListGridLevel, 0))), 0)</f>
        <v>0</v>
      </c>
      <c r="Y27" s="365">
        <f>IFERROR(IF(AND($A27="Layered-Over", OR($W27="14-P",$W27="15-P",$W27="16-P",$W27="17-P",$W27="18-P",$W27="19-P",$W27="20-P")),
      INDEX('Wage Grid'!N$14:N$20, MATCH($W27, ListLayeredOverParaproGridLevel, 0)),
      INDEX('Wage Grid'!H$14:H$56, MATCH($W27, ListGridLevel, 0))), 0)</f>
        <v>0</v>
      </c>
      <c r="Z27" s="365">
        <f>IFERROR(IF(AND($A27="Layered-Over", OR($W27="14-P",$W27="15-P",$W27="16-P",$W27="17-P",$W27="18-P",$W27="19-P",$W27="20-P")),
      INDEX('Wage Grid'!O$14:O$20, MATCH($W27, ListLayeredOverParaproGridLevel, 0)),
      INDEX('Wage Grid'!I$14:I$56, MATCH($W27, ListGridLevel, 0))), 0)</f>
        <v>0</v>
      </c>
      <c r="AA27" s="365">
        <f>IFERROR(IF(AND($A27="Layered-Over", OR($W27="14-P",$W27="15-P",$W27="16-P",$W27="17-P",$W27="18-P",$W27="19-P",$W27="20-P")),
      INDEX('Wage Grid'!P$14:P$20, MATCH($W27, ListLayeredOverParaproGridLevel, 0)),
      INDEX('Wage Grid'!J$14:J$56, MATCH($W27, ListGridLevel, 0))), 0)</f>
        <v>0</v>
      </c>
      <c r="AB27" s="365">
        <f t="shared" si="2"/>
        <v>0</v>
      </c>
      <c r="AC27" s="365">
        <f t="shared" si="3"/>
        <v>0</v>
      </c>
    </row>
    <row r="28" spans="1:29" ht="15" customHeight="1" x14ac:dyDescent="0.25">
      <c r="A28" s="256"/>
      <c r="B28" s="64"/>
      <c r="C28" s="257"/>
      <c r="D28" s="70"/>
      <c r="E28" s="258"/>
      <c r="F28" s="946" t="str">
        <f t="shared" si="4"/>
        <v/>
      </c>
      <c r="G28" s="868"/>
      <c r="H28" s="258"/>
      <c r="I28" s="202"/>
      <c r="J28" s="246"/>
      <c r="K28" s="263" t="str">
        <f t="shared" si="6"/>
        <v/>
      </c>
      <c r="L28" s="227"/>
      <c r="M28" s="228"/>
      <c r="N28" s="228"/>
      <c r="O28" s="229"/>
      <c r="P28" s="202"/>
      <c r="Q28" s="189"/>
      <c r="R28" s="977"/>
      <c r="S28" s="978"/>
      <c r="T28" s="979"/>
      <c r="U28" s="983">
        <f>_xlfn.IFNA(IF($A28="Layered-Over",INDEX('Wage Grid'!$D$14:$D$80,MATCH($B28,ListBargainingUnit,0)),IF($C28=0,INDEX('Wage Grid'!$C$14:$C$80,MATCH($B28,ListBargainingUnit,0)),$C28)),0)</f>
        <v>0</v>
      </c>
      <c r="V28" s="827">
        <f>_xlfn.IFNA(IF($A28="Layered-Over",INDEX('Wage Grid'!$D$14:$D$80,MATCH($D28,ListBargainingUnit,0)),IF($E28=0,INDEX('Wage Grid'!$C$14:$C$80,MATCH($D28,ListBargainingUnit,0)),$E28)),0)</f>
        <v>0</v>
      </c>
      <c r="W28" s="827">
        <f t="shared" si="1"/>
        <v>0</v>
      </c>
      <c r="X28" s="365">
        <f>IFERROR(IF(AND($A28="Layered-Over", OR($W28="14-P",$W28="15-P",$W28="16-P",$W28="17-P",$W28="18-P",$W28="19-P",$W28="20-P")),
      INDEX('Wage Grid'!M$14:M$20, MATCH(W28, ListLayeredOverParaproGridLevel, 0)),
      INDEX('Wage Grid'!G$14:G$56, MATCH(W28, ListGridLevel, 0))), 0)</f>
        <v>0</v>
      </c>
      <c r="Y28" s="365">
        <f>IFERROR(IF(AND($A28="Layered-Over", OR($W28="14-P",$W28="15-P",$W28="16-P",$W28="17-P",$W28="18-P",$W28="19-P",$W28="20-P")),
      INDEX('Wage Grid'!N$14:N$20, MATCH($W28, ListLayeredOverParaproGridLevel, 0)),
      INDEX('Wage Grid'!H$14:H$56, MATCH($W28, ListGridLevel, 0))), 0)</f>
        <v>0</v>
      </c>
      <c r="Z28" s="365">
        <f>IFERROR(IF(AND($A28="Layered-Over", OR($W28="14-P",$W28="15-P",$W28="16-P",$W28="17-P",$W28="18-P",$W28="19-P",$W28="20-P")),
      INDEX('Wage Grid'!O$14:O$20, MATCH($W28, ListLayeredOverParaproGridLevel, 0)),
      INDEX('Wage Grid'!I$14:I$56, MATCH($W28, ListGridLevel, 0))), 0)</f>
        <v>0</v>
      </c>
      <c r="AA28" s="365">
        <f>IFERROR(IF(AND($A28="Layered-Over", OR($W28="14-P",$W28="15-P",$W28="16-P",$W28="17-P",$W28="18-P",$W28="19-P",$W28="20-P")),
      INDEX('Wage Grid'!P$14:P$20, MATCH($W28, ListLayeredOverParaproGridLevel, 0)),
      INDEX('Wage Grid'!J$14:J$56, MATCH($W28, ListGridLevel, 0))), 0)</f>
        <v>0</v>
      </c>
      <c r="AB28" s="365">
        <f t="shared" si="2"/>
        <v>0</v>
      </c>
      <c r="AC28" s="365">
        <f t="shared" si="3"/>
        <v>0</v>
      </c>
    </row>
    <row r="29" spans="1:29" ht="15" customHeight="1" x14ac:dyDescent="0.25">
      <c r="A29" s="256"/>
      <c r="B29" s="64"/>
      <c r="C29" s="257"/>
      <c r="D29" s="70"/>
      <c r="E29" s="258"/>
      <c r="F29" s="946" t="str">
        <f t="shared" si="4"/>
        <v/>
      </c>
      <c r="G29" s="868"/>
      <c r="H29" s="258"/>
      <c r="I29" s="202"/>
      <c r="J29" s="246"/>
      <c r="K29" s="263" t="str">
        <f t="shared" si="6"/>
        <v/>
      </c>
      <c r="L29" s="227"/>
      <c r="M29" s="228"/>
      <c r="N29" s="228"/>
      <c r="O29" s="229"/>
      <c r="P29" s="202"/>
      <c r="Q29" s="189"/>
      <c r="R29" s="977"/>
      <c r="S29" s="978"/>
      <c r="T29" s="979"/>
      <c r="U29" s="983">
        <f>_xlfn.IFNA(IF($A29="Layered-Over",INDEX('Wage Grid'!$D$14:$D$80,MATCH($B29,ListBargainingUnit,0)),IF($C29=0,INDEX('Wage Grid'!$C$14:$C$80,MATCH($B29,ListBargainingUnit,0)),$C29)),0)</f>
        <v>0</v>
      </c>
      <c r="V29" s="827">
        <f>_xlfn.IFNA(IF($A29="Layered-Over",INDEX('Wage Grid'!$D$14:$D$80,MATCH($D29,ListBargainingUnit,0)),IF($E29=0,INDEX('Wage Grid'!$C$14:$C$80,MATCH($D29,ListBargainingUnit,0)),$E29)),0)</f>
        <v>0</v>
      </c>
      <c r="W29" s="827">
        <f t="shared" si="1"/>
        <v>0</v>
      </c>
      <c r="X29" s="365">
        <f>IFERROR(IF(AND($A29="Layered-Over", OR($W29="14-P",$W29="15-P",$W29="16-P",$W29="17-P",$W29="18-P",$W29="19-P",$W29="20-P")),
      INDEX('Wage Grid'!M$14:M$20, MATCH(W29, ListLayeredOverParaproGridLevel, 0)),
      INDEX('Wage Grid'!G$14:G$56, MATCH(W29, ListGridLevel, 0))), 0)</f>
        <v>0</v>
      </c>
      <c r="Y29" s="365">
        <f>IFERROR(IF(AND($A29="Layered-Over", OR($W29="14-P",$W29="15-P",$W29="16-P",$W29="17-P",$W29="18-P",$W29="19-P",$W29="20-P")),
      INDEX('Wage Grid'!N$14:N$20, MATCH($W29, ListLayeredOverParaproGridLevel, 0)),
      INDEX('Wage Grid'!H$14:H$56, MATCH($W29, ListGridLevel, 0))), 0)</f>
        <v>0</v>
      </c>
      <c r="Z29" s="365">
        <f>IFERROR(IF(AND($A29="Layered-Over", OR($W29="14-P",$W29="15-P",$W29="16-P",$W29="17-P",$W29="18-P",$W29="19-P",$W29="20-P")),
      INDEX('Wage Grid'!O$14:O$20, MATCH($W29, ListLayeredOverParaproGridLevel, 0)),
      INDEX('Wage Grid'!I$14:I$56, MATCH($W29, ListGridLevel, 0))), 0)</f>
        <v>0</v>
      </c>
      <c r="AA29" s="365">
        <f>IFERROR(IF(AND($A29="Layered-Over", OR($W29="14-P",$W29="15-P",$W29="16-P",$W29="17-P",$W29="18-P",$W29="19-P",$W29="20-P")),
      INDEX('Wage Grid'!P$14:P$20, MATCH($W29, ListLayeredOverParaproGridLevel, 0)),
      INDEX('Wage Grid'!J$14:J$56, MATCH($W29, ListGridLevel, 0))), 0)</f>
        <v>0</v>
      </c>
      <c r="AB29" s="365">
        <f t="shared" si="2"/>
        <v>0</v>
      </c>
      <c r="AC29" s="365">
        <f t="shared" si="3"/>
        <v>0</v>
      </c>
    </row>
    <row r="30" spans="1:29" ht="15" customHeight="1" x14ac:dyDescent="0.25">
      <c r="A30" s="256"/>
      <c r="B30" s="64"/>
      <c r="C30" s="257"/>
      <c r="D30" s="70"/>
      <c r="E30" s="258"/>
      <c r="F30" s="946" t="str">
        <f t="shared" si="4"/>
        <v/>
      </c>
      <c r="G30" s="868"/>
      <c r="H30" s="258"/>
      <c r="I30" s="202"/>
      <c r="J30" s="246"/>
      <c r="K30" s="263" t="str">
        <f t="shared" si="6"/>
        <v/>
      </c>
      <c r="L30" s="227"/>
      <c r="M30" s="228"/>
      <c r="N30" s="228"/>
      <c r="O30" s="229"/>
      <c r="P30" s="202"/>
      <c r="Q30" s="189"/>
      <c r="R30" s="977"/>
      <c r="S30" s="978"/>
      <c r="T30" s="979"/>
      <c r="U30" s="983">
        <f>_xlfn.IFNA(IF($A30="Layered-Over",INDEX('Wage Grid'!$D$14:$D$80,MATCH($B30,ListBargainingUnit,0)),IF($C30=0,INDEX('Wage Grid'!$C$14:$C$80,MATCH($B30,ListBargainingUnit,0)),$C30)),0)</f>
        <v>0</v>
      </c>
      <c r="V30" s="827">
        <f>_xlfn.IFNA(IF($A30="Layered-Over",INDEX('Wage Grid'!$D$14:$D$80,MATCH($D30,ListBargainingUnit,0)),IF($E30=0,INDEX('Wage Grid'!$C$14:$C$80,MATCH($D30,ListBargainingUnit,0)),$E30)),0)</f>
        <v>0</v>
      </c>
      <c r="W30" s="827">
        <f t="shared" si="1"/>
        <v>0</v>
      </c>
      <c r="X30" s="365">
        <f>IFERROR(IF(AND($A30="Layered-Over", OR($W30="14-P",$W30="15-P",$W30="16-P",$W30="17-P",$W30="18-P",$W30="19-P",$W30="20-P")),
      INDEX('Wage Grid'!M$14:M$20, MATCH(W30, ListLayeredOverParaproGridLevel, 0)),
      INDEX('Wage Grid'!G$14:G$56, MATCH(W30, ListGridLevel, 0))), 0)</f>
        <v>0</v>
      </c>
      <c r="Y30" s="365">
        <f>IFERROR(IF(AND($A30="Layered-Over", OR($W30="14-P",$W30="15-P",$W30="16-P",$W30="17-P",$W30="18-P",$W30="19-P",$W30="20-P")),
      INDEX('Wage Grid'!N$14:N$20, MATCH($W30, ListLayeredOverParaproGridLevel, 0)),
      INDEX('Wage Grid'!H$14:H$56, MATCH($W30, ListGridLevel, 0))), 0)</f>
        <v>0</v>
      </c>
      <c r="Z30" s="365">
        <f>IFERROR(IF(AND($A30="Layered-Over", OR($W30="14-P",$W30="15-P",$W30="16-P",$W30="17-P",$W30="18-P",$W30="19-P",$W30="20-P")),
      INDEX('Wage Grid'!O$14:O$20, MATCH($W30, ListLayeredOverParaproGridLevel, 0)),
      INDEX('Wage Grid'!I$14:I$56, MATCH($W30, ListGridLevel, 0))), 0)</f>
        <v>0</v>
      </c>
      <c r="AA30" s="365">
        <f>IFERROR(IF(AND($A30="Layered-Over", OR($W30="14-P",$W30="15-P",$W30="16-P",$W30="17-P",$W30="18-P",$W30="19-P",$W30="20-P")),
      INDEX('Wage Grid'!P$14:P$20, MATCH($W30, ListLayeredOverParaproGridLevel, 0)),
      INDEX('Wage Grid'!J$14:J$56, MATCH($W30, ListGridLevel, 0))), 0)</f>
        <v>0</v>
      </c>
      <c r="AB30" s="365">
        <f t="shared" si="2"/>
        <v>0</v>
      </c>
      <c r="AC30" s="365">
        <f t="shared" si="3"/>
        <v>0</v>
      </c>
    </row>
    <row r="31" spans="1:29" ht="15" customHeight="1" x14ac:dyDescent="0.25">
      <c r="A31" s="256"/>
      <c r="B31" s="64"/>
      <c r="C31" s="257"/>
      <c r="D31" s="70"/>
      <c r="E31" s="258"/>
      <c r="F31" s="946" t="str">
        <f t="shared" si="4"/>
        <v/>
      </c>
      <c r="G31" s="868"/>
      <c r="H31" s="258"/>
      <c r="I31" s="202"/>
      <c r="J31" s="246"/>
      <c r="K31" s="263" t="str">
        <f t="shared" si="6"/>
        <v/>
      </c>
      <c r="L31" s="227"/>
      <c r="M31" s="228"/>
      <c r="N31" s="228"/>
      <c r="O31" s="229"/>
      <c r="P31" s="202"/>
      <c r="Q31" s="189"/>
      <c r="R31" s="977"/>
      <c r="S31" s="978"/>
      <c r="T31" s="979"/>
      <c r="U31" s="983">
        <f>_xlfn.IFNA(IF($A31="Layered-Over",INDEX('Wage Grid'!$D$14:$D$80,MATCH($B31,ListBargainingUnit,0)),IF($C31=0,INDEX('Wage Grid'!$C$14:$C$80,MATCH($B31,ListBargainingUnit,0)),$C31)),0)</f>
        <v>0</v>
      </c>
      <c r="V31" s="827">
        <f>_xlfn.IFNA(IF($A31="Layered-Over",INDEX('Wage Grid'!$D$14:$D$80,MATCH($D31,ListBargainingUnit,0)),IF($E31=0,INDEX('Wage Grid'!$C$14:$C$80,MATCH($D31,ListBargainingUnit,0)),$E31)),0)</f>
        <v>0</v>
      </c>
      <c r="W31" s="827">
        <f t="shared" si="1"/>
        <v>0</v>
      </c>
      <c r="X31" s="365">
        <f>IFERROR(IF(AND($A31="Layered-Over", OR($W31="14-P",$W31="15-P",$W31="16-P",$W31="17-P",$W31="18-P",$W31="19-P",$W31="20-P")),
      INDEX('Wage Grid'!M$14:M$20, MATCH(W31, ListLayeredOverParaproGridLevel, 0)),
      INDEX('Wage Grid'!G$14:G$56, MATCH(W31, ListGridLevel, 0))), 0)</f>
        <v>0</v>
      </c>
      <c r="Y31" s="365">
        <f>IFERROR(IF(AND($A31="Layered-Over", OR($W31="14-P",$W31="15-P",$W31="16-P",$W31="17-P",$W31="18-P",$W31="19-P",$W31="20-P")),
      INDEX('Wage Grid'!N$14:N$20, MATCH($W31, ListLayeredOverParaproGridLevel, 0)),
      INDEX('Wage Grid'!H$14:H$56, MATCH($W31, ListGridLevel, 0))), 0)</f>
        <v>0</v>
      </c>
      <c r="Z31" s="365">
        <f>IFERROR(IF(AND($A31="Layered-Over", OR($W31="14-P",$W31="15-P",$W31="16-P",$W31="17-P",$W31="18-P",$W31="19-P",$W31="20-P")),
      INDEX('Wage Grid'!O$14:O$20, MATCH($W31, ListLayeredOverParaproGridLevel, 0)),
      INDEX('Wage Grid'!I$14:I$56, MATCH($W31, ListGridLevel, 0))), 0)</f>
        <v>0</v>
      </c>
      <c r="AA31" s="365">
        <f>IFERROR(IF(AND($A31="Layered-Over", OR($W31="14-P",$W31="15-P",$W31="16-P",$W31="17-P",$W31="18-P",$W31="19-P",$W31="20-P")),
      INDEX('Wage Grid'!P$14:P$20, MATCH($W31, ListLayeredOverParaproGridLevel, 0)),
      INDEX('Wage Grid'!J$14:J$56, MATCH($W31, ListGridLevel, 0))), 0)</f>
        <v>0</v>
      </c>
      <c r="AB31" s="365">
        <f t="shared" si="2"/>
        <v>0</v>
      </c>
      <c r="AC31" s="365">
        <f t="shared" si="3"/>
        <v>0</v>
      </c>
    </row>
    <row r="32" spans="1:29" ht="15" customHeight="1" x14ac:dyDescent="0.25">
      <c r="A32" s="256"/>
      <c r="B32" s="64"/>
      <c r="C32" s="257"/>
      <c r="D32" s="70"/>
      <c r="E32" s="258"/>
      <c r="F32" s="946" t="str">
        <f t="shared" si="4"/>
        <v/>
      </c>
      <c r="G32" s="868"/>
      <c r="H32" s="258"/>
      <c r="I32" s="202"/>
      <c r="J32" s="246"/>
      <c r="K32" s="263" t="str">
        <f t="shared" si="6"/>
        <v/>
      </c>
      <c r="L32" s="227"/>
      <c r="M32" s="228"/>
      <c r="N32" s="228"/>
      <c r="O32" s="229"/>
      <c r="P32" s="202"/>
      <c r="Q32" s="189"/>
      <c r="R32" s="977"/>
      <c r="S32" s="978"/>
      <c r="T32" s="979"/>
      <c r="U32" s="983">
        <f>_xlfn.IFNA(IF($A32="Layered-Over",INDEX('Wage Grid'!$D$14:$D$80,MATCH($B32,ListBargainingUnit,0)),IF($C32=0,INDEX('Wage Grid'!$C$14:$C$80,MATCH($B32,ListBargainingUnit,0)),$C32)),0)</f>
        <v>0</v>
      </c>
      <c r="V32" s="827">
        <f>_xlfn.IFNA(IF($A32="Layered-Over",INDEX('Wage Grid'!$D$14:$D$80,MATCH($D32,ListBargainingUnit,0)),IF($E32=0,INDEX('Wage Grid'!$C$14:$C$80,MATCH($D32,ListBargainingUnit,0)),$E32)),0)</f>
        <v>0</v>
      </c>
      <c r="W32" s="827">
        <f t="shared" si="1"/>
        <v>0</v>
      </c>
      <c r="X32" s="365">
        <f>IFERROR(IF(AND($A32="Layered-Over", OR($W32="14-P",$W32="15-P",$W32="16-P",$W32="17-P",$W32="18-P",$W32="19-P",$W32="20-P")),
      INDEX('Wage Grid'!M$14:M$20, MATCH(W32, ListLayeredOverParaproGridLevel, 0)),
      INDEX('Wage Grid'!G$14:G$56, MATCH(W32, ListGridLevel, 0))), 0)</f>
        <v>0</v>
      </c>
      <c r="Y32" s="365">
        <f>IFERROR(IF(AND($A32="Layered-Over", OR($W32="14-P",$W32="15-P",$W32="16-P",$W32="17-P",$W32="18-P",$W32="19-P",$W32="20-P")),
      INDEX('Wage Grid'!N$14:N$20, MATCH($W32, ListLayeredOverParaproGridLevel, 0)),
      INDEX('Wage Grid'!H$14:H$56, MATCH($W32, ListGridLevel, 0))), 0)</f>
        <v>0</v>
      </c>
      <c r="Z32" s="365">
        <f>IFERROR(IF(AND($A32="Layered-Over", OR($W32="14-P",$W32="15-P",$W32="16-P",$W32="17-P",$W32="18-P",$W32="19-P",$W32="20-P")),
      INDEX('Wage Grid'!O$14:O$20, MATCH($W32, ListLayeredOverParaproGridLevel, 0)),
      INDEX('Wage Grid'!I$14:I$56, MATCH($W32, ListGridLevel, 0))), 0)</f>
        <v>0</v>
      </c>
      <c r="AA32" s="365">
        <f>IFERROR(IF(AND($A32="Layered-Over", OR($W32="14-P",$W32="15-P",$W32="16-P",$W32="17-P",$W32="18-P",$W32="19-P",$W32="20-P")),
      INDEX('Wage Grid'!P$14:P$20, MATCH($W32, ListLayeredOverParaproGridLevel, 0)),
      INDEX('Wage Grid'!J$14:J$56, MATCH($W32, ListGridLevel, 0))), 0)</f>
        <v>0</v>
      </c>
      <c r="AB32" s="365">
        <f t="shared" si="2"/>
        <v>0</v>
      </c>
      <c r="AC32" s="365">
        <f t="shared" si="3"/>
        <v>0</v>
      </c>
    </row>
    <row r="33" spans="1:29" ht="15" customHeight="1" x14ac:dyDescent="0.25">
      <c r="A33" s="256"/>
      <c r="B33" s="64"/>
      <c r="C33" s="257"/>
      <c r="D33" s="70"/>
      <c r="E33" s="258"/>
      <c r="F33" s="946" t="str">
        <f t="shared" si="4"/>
        <v/>
      </c>
      <c r="G33" s="868"/>
      <c r="H33" s="258"/>
      <c r="I33" s="202"/>
      <c r="J33" s="246"/>
      <c r="K33" s="263" t="str">
        <f t="shared" si="6"/>
        <v/>
      </c>
      <c r="L33" s="227"/>
      <c r="M33" s="228"/>
      <c r="N33" s="228"/>
      <c r="O33" s="229"/>
      <c r="P33" s="202"/>
      <c r="Q33" s="189"/>
      <c r="R33" s="977"/>
      <c r="S33" s="978"/>
      <c r="T33" s="979"/>
      <c r="U33" s="983">
        <f>_xlfn.IFNA(IF($A33="Layered-Over",INDEX('Wage Grid'!$D$14:$D$80,MATCH($B33,ListBargainingUnit,0)),IF($C33=0,INDEX('Wage Grid'!$C$14:$C$80,MATCH($B33,ListBargainingUnit,0)),$C33)),0)</f>
        <v>0</v>
      </c>
      <c r="V33" s="827">
        <f>_xlfn.IFNA(IF($A33="Layered-Over",INDEX('Wage Grid'!$D$14:$D$80,MATCH($D33,ListBargainingUnit,0)),IF($E33=0,INDEX('Wage Grid'!$C$14:$C$80,MATCH($D33,ListBargainingUnit,0)),$E33)),0)</f>
        <v>0</v>
      </c>
      <c r="W33" s="827">
        <f t="shared" si="1"/>
        <v>0</v>
      </c>
      <c r="X33" s="365">
        <f>IFERROR(IF(AND($A33="Layered-Over", OR($W33="14-P",$W33="15-P",$W33="16-P",$W33="17-P",$W33="18-P",$W33="19-P",$W33="20-P")),
      INDEX('Wage Grid'!M$14:M$20, MATCH(W33, ListLayeredOverParaproGridLevel, 0)),
      INDEX('Wage Grid'!G$14:G$56, MATCH(W33, ListGridLevel, 0))), 0)</f>
        <v>0</v>
      </c>
      <c r="Y33" s="365">
        <f>IFERROR(IF(AND($A33="Layered-Over", OR($W33="14-P",$W33="15-P",$W33="16-P",$W33="17-P",$W33="18-P",$W33="19-P",$W33="20-P")),
      INDEX('Wage Grid'!N$14:N$20, MATCH($W33, ListLayeredOverParaproGridLevel, 0)),
      INDEX('Wage Grid'!H$14:H$56, MATCH($W33, ListGridLevel, 0))), 0)</f>
        <v>0</v>
      </c>
      <c r="Z33" s="365">
        <f>IFERROR(IF(AND($A33="Layered-Over", OR($W33="14-P",$W33="15-P",$W33="16-P",$W33="17-P",$W33="18-P",$W33="19-P",$W33="20-P")),
      INDEX('Wage Grid'!O$14:O$20, MATCH($W33, ListLayeredOverParaproGridLevel, 0)),
      INDEX('Wage Grid'!I$14:I$56, MATCH($W33, ListGridLevel, 0))), 0)</f>
        <v>0</v>
      </c>
      <c r="AA33" s="365">
        <f>IFERROR(IF(AND($A33="Layered-Over", OR($W33="14-P",$W33="15-P",$W33="16-P",$W33="17-P",$W33="18-P",$W33="19-P",$W33="20-P")),
      INDEX('Wage Grid'!P$14:P$20, MATCH($W33, ListLayeredOverParaproGridLevel, 0)),
      INDEX('Wage Grid'!J$14:J$56, MATCH($W33, ListGridLevel, 0))), 0)</f>
        <v>0</v>
      </c>
      <c r="AB33" s="365">
        <f t="shared" si="2"/>
        <v>0</v>
      </c>
      <c r="AC33" s="365">
        <f t="shared" si="3"/>
        <v>0</v>
      </c>
    </row>
    <row r="34" spans="1:29" ht="15" customHeight="1" x14ac:dyDescent="0.25">
      <c r="A34" s="256"/>
      <c r="B34" s="64"/>
      <c r="C34" s="257"/>
      <c r="D34" s="70"/>
      <c r="E34" s="258"/>
      <c r="F34" s="946" t="str">
        <f t="shared" si="4"/>
        <v/>
      </c>
      <c r="G34" s="868"/>
      <c r="H34" s="258"/>
      <c r="I34" s="202"/>
      <c r="J34" s="246"/>
      <c r="K34" s="263" t="str">
        <f t="shared" si="6"/>
        <v/>
      </c>
      <c r="L34" s="227"/>
      <c r="M34" s="228"/>
      <c r="N34" s="228"/>
      <c r="O34" s="229"/>
      <c r="P34" s="202"/>
      <c r="Q34" s="189"/>
      <c r="R34" s="977"/>
      <c r="S34" s="978"/>
      <c r="T34" s="979"/>
      <c r="U34" s="983">
        <f>_xlfn.IFNA(IF($A34="Layered-Over",INDEX('Wage Grid'!$D$14:$D$80,MATCH($B34,ListBargainingUnit,0)),IF($C34=0,INDEX('Wage Grid'!$C$14:$C$80,MATCH($B34,ListBargainingUnit,0)),$C34)),0)</f>
        <v>0</v>
      </c>
      <c r="V34" s="827">
        <f>_xlfn.IFNA(IF($A34="Layered-Over",INDEX('Wage Grid'!$D$14:$D$80,MATCH($D34,ListBargainingUnit,0)),IF($E34=0,INDEX('Wage Grid'!$C$14:$C$80,MATCH($D34,ListBargainingUnit,0)),$E34)),0)</f>
        <v>0</v>
      </c>
      <c r="W34" s="827">
        <f t="shared" si="1"/>
        <v>0</v>
      </c>
      <c r="X34" s="365">
        <f>IFERROR(IF(AND($A34="Layered-Over", OR($W34="14-P",$W34="15-P",$W34="16-P",$W34="17-P",$W34="18-P",$W34="19-P",$W34="20-P")),
      INDEX('Wage Grid'!M$14:M$20, MATCH(W34, ListLayeredOverParaproGridLevel, 0)),
      INDEX('Wage Grid'!G$14:G$56, MATCH(W34, ListGridLevel, 0))), 0)</f>
        <v>0</v>
      </c>
      <c r="Y34" s="365">
        <f>IFERROR(IF(AND($A34="Layered-Over", OR($W34="14-P",$W34="15-P",$W34="16-P",$W34="17-P",$W34="18-P",$W34="19-P",$W34="20-P")),
      INDEX('Wage Grid'!N$14:N$20, MATCH($W34, ListLayeredOverParaproGridLevel, 0)),
      INDEX('Wage Grid'!H$14:H$56, MATCH($W34, ListGridLevel, 0))), 0)</f>
        <v>0</v>
      </c>
      <c r="Z34" s="365">
        <f>IFERROR(IF(AND($A34="Layered-Over", OR($W34="14-P",$W34="15-P",$W34="16-P",$W34="17-P",$W34="18-P",$W34="19-P",$W34="20-P")),
      INDEX('Wage Grid'!O$14:O$20, MATCH($W34, ListLayeredOverParaproGridLevel, 0)),
      INDEX('Wage Grid'!I$14:I$56, MATCH($W34, ListGridLevel, 0))), 0)</f>
        <v>0</v>
      </c>
      <c r="AA34" s="365">
        <f>IFERROR(IF(AND($A34="Layered-Over", OR($W34="14-P",$W34="15-P",$W34="16-P",$W34="17-P",$W34="18-P",$W34="19-P",$W34="20-P")),
      INDEX('Wage Grid'!P$14:P$20, MATCH($W34, ListLayeredOverParaproGridLevel, 0)),
      INDEX('Wage Grid'!J$14:J$56, MATCH($W34, ListGridLevel, 0))), 0)</f>
        <v>0</v>
      </c>
      <c r="AB34" s="365">
        <f t="shared" si="2"/>
        <v>0</v>
      </c>
      <c r="AC34" s="365">
        <f t="shared" si="3"/>
        <v>0</v>
      </c>
    </row>
    <row r="35" spans="1:29" ht="15" customHeight="1" x14ac:dyDescent="0.25">
      <c r="A35" s="256"/>
      <c r="B35" s="64"/>
      <c r="C35" s="257"/>
      <c r="D35" s="70"/>
      <c r="E35" s="258"/>
      <c r="F35" s="946" t="str">
        <f t="shared" si="4"/>
        <v/>
      </c>
      <c r="G35" s="868"/>
      <c r="H35" s="258"/>
      <c r="I35" s="202"/>
      <c r="J35" s="246"/>
      <c r="K35" s="263" t="str">
        <f t="shared" si="6"/>
        <v/>
      </c>
      <c r="L35" s="227"/>
      <c r="M35" s="228"/>
      <c r="N35" s="228"/>
      <c r="O35" s="229"/>
      <c r="P35" s="202"/>
      <c r="Q35" s="189"/>
      <c r="R35" s="977"/>
      <c r="S35" s="978"/>
      <c r="T35" s="979"/>
      <c r="U35" s="983">
        <f>_xlfn.IFNA(IF($A35="Layered-Over",INDEX('Wage Grid'!$D$14:$D$80,MATCH($B35,ListBargainingUnit,0)),IF($C35=0,INDEX('Wage Grid'!$C$14:$C$80,MATCH($B35,ListBargainingUnit,0)),$C35)),0)</f>
        <v>0</v>
      </c>
      <c r="V35" s="827">
        <f>_xlfn.IFNA(IF($A35="Layered-Over",INDEX('Wage Grid'!$D$14:$D$80,MATCH($D35,ListBargainingUnit,0)),IF($E35=0,INDEX('Wage Grid'!$C$14:$C$80,MATCH($D35,ListBargainingUnit,0)),$E35)),0)</f>
        <v>0</v>
      </c>
      <c r="W35" s="827">
        <f t="shared" si="1"/>
        <v>0</v>
      </c>
      <c r="X35" s="365">
        <f>IFERROR(IF(AND($A35="Layered-Over", OR($W35="14-P",$W35="15-P",$W35="16-P",$W35="17-P",$W35="18-P",$W35="19-P",$W35="20-P")),
      INDEX('Wage Grid'!M$14:M$20, MATCH(W35, ListLayeredOverParaproGridLevel, 0)),
      INDEX('Wage Grid'!G$14:G$56, MATCH(W35, ListGridLevel, 0))), 0)</f>
        <v>0</v>
      </c>
      <c r="Y35" s="365">
        <f>IFERROR(IF(AND($A35="Layered-Over", OR($W35="14-P",$W35="15-P",$W35="16-P",$W35="17-P",$W35="18-P",$W35="19-P",$W35="20-P")),
      INDEX('Wage Grid'!N$14:N$20, MATCH($W35, ListLayeredOverParaproGridLevel, 0)),
      INDEX('Wage Grid'!H$14:H$56, MATCH($W35, ListGridLevel, 0))), 0)</f>
        <v>0</v>
      </c>
      <c r="Z35" s="365">
        <f>IFERROR(IF(AND($A35="Layered-Over", OR($W35="14-P",$W35="15-P",$W35="16-P",$W35="17-P",$W35="18-P",$W35="19-P",$W35="20-P")),
      INDEX('Wage Grid'!O$14:O$20, MATCH($W35, ListLayeredOverParaproGridLevel, 0)),
      INDEX('Wage Grid'!I$14:I$56, MATCH($W35, ListGridLevel, 0))), 0)</f>
        <v>0</v>
      </c>
      <c r="AA35" s="365">
        <f>IFERROR(IF(AND($A35="Layered-Over", OR($W35="14-P",$W35="15-P",$W35="16-P",$W35="17-P",$W35="18-P",$W35="19-P",$W35="20-P")),
      INDEX('Wage Grid'!P$14:P$20, MATCH($W35, ListLayeredOverParaproGridLevel, 0)),
      INDEX('Wage Grid'!J$14:J$56, MATCH($W35, ListGridLevel, 0))), 0)</f>
        <v>0</v>
      </c>
      <c r="AB35" s="365">
        <f t="shared" si="2"/>
        <v>0</v>
      </c>
      <c r="AC35" s="365">
        <f t="shared" si="3"/>
        <v>0</v>
      </c>
    </row>
    <row r="36" spans="1:29" ht="15" customHeight="1" x14ac:dyDescent="0.25">
      <c r="A36" s="256"/>
      <c r="B36" s="64"/>
      <c r="C36" s="257"/>
      <c r="D36" s="70"/>
      <c r="E36" s="258"/>
      <c r="F36" s="946" t="str">
        <f t="shared" si="4"/>
        <v/>
      </c>
      <c r="G36" s="868"/>
      <c r="H36" s="258"/>
      <c r="I36" s="202"/>
      <c r="J36" s="246"/>
      <c r="K36" s="263" t="str">
        <f t="shared" si="6"/>
        <v/>
      </c>
      <c r="L36" s="227"/>
      <c r="M36" s="228"/>
      <c r="N36" s="228"/>
      <c r="O36" s="229"/>
      <c r="P36" s="202"/>
      <c r="Q36" s="189"/>
      <c r="R36" s="977"/>
      <c r="S36" s="978"/>
      <c r="T36" s="979"/>
      <c r="U36" s="983">
        <f>_xlfn.IFNA(IF($A36="Layered-Over",INDEX('Wage Grid'!$D$14:$D$80,MATCH($B36,ListBargainingUnit,0)),IF($C36=0,INDEX('Wage Grid'!$C$14:$C$80,MATCH($B36,ListBargainingUnit,0)),$C36)),0)</f>
        <v>0</v>
      </c>
      <c r="V36" s="827">
        <f>_xlfn.IFNA(IF($A36="Layered-Over",INDEX('Wage Grid'!$D$14:$D$80,MATCH($D36,ListBargainingUnit,0)),IF($E36=0,INDEX('Wage Grid'!$C$14:$C$80,MATCH($D36,ListBargainingUnit,0)),$E36)),0)</f>
        <v>0</v>
      </c>
      <c r="W36" s="827">
        <f t="shared" si="1"/>
        <v>0</v>
      </c>
      <c r="X36" s="365">
        <f>IFERROR(IF(AND($A36="Layered-Over", OR($W36="14-P",$W36="15-P",$W36="16-P",$W36="17-P",$W36="18-P",$W36="19-P",$W36="20-P")),
      INDEX('Wage Grid'!M$14:M$20, MATCH(W36, ListLayeredOverParaproGridLevel, 0)),
      INDEX('Wage Grid'!G$14:G$56, MATCH(W36, ListGridLevel, 0))), 0)</f>
        <v>0</v>
      </c>
      <c r="Y36" s="365">
        <f>IFERROR(IF(AND($A36="Layered-Over", OR($W36="14-P",$W36="15-P",$W36="16-P",$W36="17-P",$W36="18-P",$W36="19-P",$W36="20-P")),
      INDEX('Wage Grid'!N$14:N$20, MATCH($W36, ListLayeredOverParaproGridLevel, 0)),
      INDEX('Wage Grid'!H$14:H$56, MATCH($W36, ListGridLevel, 0))), 0)</f>
        <v>0</v>
      </c>
      <c r="Z36" s="365">
        <f>IFERROR(IF(AND($A36="Layered-Over", OR($W36="14-P",$W36="15-P",$W36="16-P",$W36="17-P",$W36="18-P",$W36="19-P",$W36="20-P")),
      INDEX('Wage Grid'!O$14:O$20, MATCH($W36, ListLayeredOverParaproGridLevel, 0)),
      INDEX('Wage Grid'!I$14:I$56, MATCH($W36, ListGridLevel, 0))), 0)</f>
        <v>0</v>
      </c>
      <c r="AA36" s="365">
        <f>IFERROR(IF(AND($A36="Layered-Over", OR($W36="14-P",$W36="15-P",$W36="16-P",$W36="17-P",$W36="18-P",$W36="19-P",$W36="20-P")),
      INDEX('Wage Grid'!P$14:P$20, MATCH($W36, ListLayeredOverParaproGridLevel, 0)),
      INDEX('Wage Grid'!J$14:J$56, MATCH($W36, ListGridLevel, 0))), 0)</f>
        <v>0</v>
      </c>
      <c r="AB36" s="365">
        <f t="shared" si="2"/>
        <v>0</v>
      </c>
      <c r="AC36" s="365">
        <f t="shared" si="3"/>
        <v>0</v>
      </c>
    </row>
    <row r="37" spans="1:29" ht="15" customHeight="1" x14ac:dyDescent="0.25">
      <c r="A37" s="256"/>
      <c r="B37" s="64"/>
      <c r="C37" s="257"/>
      <c r="D37" s="70"/>
      <c r="E37" s="258"/>
      <c r="F37" s="946" t="str">
        <f t="shared" si="4"/>
        <v/>
      </c>
      <c r="G37" s="868"/>
      <c r="H37" s="258"/>
      <c r="I37" s="202"/>
      <c r="J37" s="246"/>
      <c r="K37" s="263" t="str">
        <f t="shared" si="6"/>
        <v/>
      </c>
      <c r="L37" s="227"/>
      <c r="M37" s="228"/>
      <c r="N37" s="228"/>
      <c r="O37" s="229"/>
      <c r="P37" s="202"/>
      <c r="Q37" s="189"/>
      <c r="R37" s="977"/>
      <c r="S37" s="978"/>
      <c r="T37" s="979"/>
      <c r="U37" s="983">
        <f>_xlfn.IFNA(IF($A37="Layered-Over",INDEX('Wage Grid'!$D$14:$D$80,MATCH($B37,ListBargainingUnit,0)),IF($C37=0,INDEX('Wage Grid'!$C$14:$C$80,MATCH($B37,ListBargainingUnit,0)),$C37)),0)</f>
        <v>0</v>
      </c>
      <c r="V37" s="827">
        <f>_xlfn.IFNA(IF($A37="Layered-Over",INDEX('Wage Grid'!$D$14:$D$80,MATCH($D37,ListBargainingUnit,0)),IF($E37=0,INDEX('Wage Grid'!$C$14:$C$80,MATCH($D37,ListBargainingUnit,0)),$E37)),0)</f>
        <v>0</v>
      </c>
      <c r="W37" s="827">
        <f t="shared" si="1"/>
        <v>0</v>
      </c>
      <c r="X37" s="365">
        <f>IFERROR(IF(AND($A37="Layered-Over", OR($W37="14-P",$W37="15-P",$W37="16-P",$W37="17-P",$W37="18-P",$W37="19-P",$W37="20-P")),
      INDEX('Wage Grid'!M$14:M$20, MATCH(W37, ListLayeredOverParaproGridLevel, 0)),
      INDEX('Wage Grid'!G$14:G$56, MATCH(W37, ListGridLevel, 0))), 0)</f>
        <v>0</v>
      </c>
      <c r="Y37" s="365">
        <f>IFERROR(IF(AND($A37="Layered-Over", OR($W37="14-P",$W37="15-P",$W37="16-P",$W37="17-P",$W37="18-P",$W37="19-P",$W37="20-P")),
      INDEX('Wage Grid'!N$14:N$20, MATCH($W37, ListLayeredOverParaproGridLevel, 0)),
      INDEX('Wage Grid'!H$14:H$56, MATCH($W37, ListGridLevel, 0))), 0)</f>
        <v>0</v>
      </c>
      <c r="Z37" s="365">
        <f>IFERROR(IF(AND($A37="Layered-Over", OR($W37="14-P",$W37="15-P",$W37="16-P",$W37="17-P",$W37="18-P",$W37="19-P",$W37="20-P")),
      INDEX('Wage Grid'!O$14:O$20, MATCH($W37, ListLayeredOverParaproGridLevel, 0)),
      INDEX('Wage Grid'!I$14:I$56, MATCH($W37, ListGridLevel, 0))), 0)</f>
        <v>0</v>
      </c>
      <c r="AA37" s="365">
        <f>IFERROR(IF(AND($A37="Layered-Over", OR($W37="14-P",$W37="15-P",$W37="16-P",$W37="17-P",$W37="18-P",$W37="19-P",$W37="20-P")),
      INDEX('Wage Grid'!P$14:P$20, MATCH($W37, ListLayeredOverParaproGridLevel, 0)),
      INDEX('Wage Grid'!J$14:J$56, MATCH($W37, ListGridLevel, 0))), 0)</f>
        <v>0</v>
      </c>
      <c r="AB37" s="365">
        <f t="shared" si="2"/>
        <v>0</v>
      </c>
      <c r="AC37" s="365">
        <f t="shared" si="3"/>
        <v>0</v>
      </c>
    </row>
    <row r="38" spans="1:29" ht="15" customHeight="1" x14ac:dyDescent="0.25">
      <c r="A38" s="256"/>
      <c r="B38" s="64"/>
      <c r="C38" s="257"/>
      <c r="D38" s="70"/>
      <c r="E38" s="258"/>
      <c r="F38" s="946" t="str">
        <f t="shared" si="4"/>
        <v/>
      </c>
      <c r="G38" s="868"/>
      <c r="H38" s="258"/>
      <c r="I38" s="202"/>
      <c r="J38" s="246"/>
      <c r="K38" s="263" t="str">
        <f t="shared" si="6"/>
        <v/>
      </c>
      <c r="L38" s="227"/>
      <c r="M38" s="228"/>
      <c r="N38" s="228"/>
      <c r="O38" s="229"/>
      <c r="P38" s="202"/>
      <c r="Q38" s="189"/>
      <c r="R38" s="977"/>
      <c r="S38" s="978"/>
      <c r="T38" s="979"/>
      <c r="U38" s="983">
        <f>_xlfn.IFNA(IF($A38="Layered-Over",INDEX('Wage Grid'!$D$14:$D$80,MATCH($B38,ListBargainingUnit,0)),IF($C38=0,INDEX('Wage Grid'!$C$14:$C$80,MATCH($B38,ListBargainingUnit,0)),$C38)),0)</f>
        <v>0</v>
      </c>
      <c r="V38" s="827">
        <f>_xlfn.IFNA(IF($A38="Layered-Over",INDEX('Wage Grid'!$D$14:$D$80,MATCH($D38,ListBargainingUnit,0)),IF($E38=0,INDEX('Wage Grid'!$C$14:$C$80,MATCH($D38,ListBargainingUnit,0)),$E38)),0)</f>
        <v>0</v>
      </c>
      <c r="W38" s="827">
        <f t="shared" si="1"/>
        <v>0</v>
      </c>
      <c r="X38" s="365">
        <f>IFERROR(IF(AND($A38="Layered-Over", OR($W38="14-P",$W38="15-P",$W38="16-P",$W38="17-P",$W38="18-P",$W38="19-P",$W38="20-P")),
      INDEX('Wage Grid'!M$14:M$20, MATCH(W38, ListLayeredOverParaproGridLevel, 0)),
      INDEX('Wage Grid'!G$14:G$56, MATCH(W38, ListGridLevel, 0))), 0)</f>
        <v>0</v>
      </c>
      <c r="Y38" s="365">
        <f>IFERROR(IF(AND($A38="Layered-Over", OR($W38="14-P",$W38="15-P",$W38="16-P",$W38="17-P",$W38="18-P",$W38="19-P",$W38="20-P")),
      INDEX('Wage Grid'!N$14:N$20, MATCH($W38, ListLayeredOverParaproGridLevel, 0)),
      INDEX('Wage Grid'!H$14:H$56, MATCH($W38, ListGridLevel, 0))), 0)</f>
        <v>0</v>
      </c>
      <c r="Z38" s="365">
        <f>IFERROR(IF(AND($A38="Layered-Over", OR($W38="14-P",$W38="15-P",$W38="16-P",$W38="17-P",$W38="18-P",$W38="19-P",$W38="20-P")),
      INDEX('Wage Grid'!O$14:O$20, MATCH($W38, ListLayeredOverParaproGridLevel, 0)),
      INDEX('Wage Grid'!I$14:I$56, MATCH($W38, ListGridLevel, 0))), 0)</f>
        <v>0</v>
      </c>
      <c r="AA38" s="365">
        <f>IFERROR(IF(AND($A38="Layered-Over", OR($W38="14-P",$W38="15-P",$W38="16-P",$W38="17-P",$W38="18-P",$W38="19-P",$W38="20-P")),
      INDEX('Wage Grid'!P$14:P$20, MATCH($W38, ListLayeredOverParaproGridLevel, 0)),
      INDEX('Wage Grid'!J$14:J$56, MATCH($W38, ListGridLevel, 0))), 0)</f>
        <v>0</v>
      </c>
      <c r="AB38" s="365">
        <f t="shared" si="2"/>
        <v>0</v>
      </c>
      <c r="AC38" s="365">
        <f t="shared" si="3"/>
        <v>0</v>
      </c>
    </row>
    <row r="39" spans="1:29" ht="15" customHeight="1" x14ac:dyDescent="0.25">
      <c r="A39" s="256"/>
      <c r="B39" s="64"/>
      <c r="C39" s="257"/>
      <c r="D39" s="70"/>
      <c r="E39" s="258"/>
      <c r="F39" s="946" t="str">
        <f t="shared" si="4"/>
        <v/>
      </c>
      <c r="G39" s="868"/>
      <c r="H39" s="258"/>
      <c r="I39" s="202"/>
      <c r="J39" s="246"/>
      <c r="K39" s="263" t="str">
        <f t="shared" si="6"/>
        <v/>
      </c>
      <c r="L39" s="227"/>
      <c r="M39" s="228"/>
      <c r="N39" s="228"/>
      <c r="O39" s="229"/>
      <c r="P39" s="202"/>
      <c r="Q39" s="189"/>
      <c r="R39" s="977"/>
      <c r="S39" s="978"/>
      <c r="T39" s="979"/>
      <c r="U39" s="983">
        <f>_xlfn.IFNA(IF($A39="Layered-Over",INDEX('Wage Grid'!$D$14:$D$80,MATCH($B39,ListBargainingUnit,0)),IF($C39=0,INDEX('Wage Grid'!$C$14:$C$80,MATCH($B39,ListBargainingUnit,0)),$C39)),0)</f>
        <v>0</v>
      </c>
      <c r="V39" s="827">
        <f>_xlfn.IFNA(IF($A39="Layered-Over",INDEX('Wage Grid'!$D$14:$D$80,MATCH($D39,ListBargainingUnit,0)),IF($E39=0,INDEX('Wage Grid'!$C$14:$C$80,MATCH($D39,ListBargainingUnit,0)),$E39)),0)</f>
        <v>0</v>
      </c>
      <c r="W39" s="827">
        <f t="shared" si="1"/>
        <v>0</v>
      </c>
      <c r="X39" s="365">
        <f>IFERROR(IF(AND($A39="Layered-Over", OR($W39="14-P",$W39="15-P",$W39="16-P",$W39="17-P",$W39="18-P",$W39="19-P",$W39="20-P")),
      INDEX('Wage Grid'!M$14:M$20, MATCH(W39, ListLayeredOverParaproGridLevel, 0)),
      INDEX('Wage Grid'!G$14:G$56, MATCH(W39, ListGridLevel, 0))), 0)</f>
        <v>0</v>
      </c>
      <c r="Y39" s="365">
        <f>IFERROR(IF(AND($A39="Layered-Over", OR($W39="14-P",$W39="15-P",$W39="16-P",$W39="17-P",$W39="18-P",$W39="19-P",$W39="20-P")),
      INDEX('Wage Grid'!N$14:N$20, MATCH($W39, ListLayeredOverParaproGridLevel, 0)),
      INDEX('Wage Grid'!H$14:H$56, MATCH($W39, ListGridLevel, 0))), 0)</f>
        <v>0</v>
      </c>
      <c r="Z39" s="365">
        <f>IFERROR(IF(AND($A39="Layered-Over", OR($W39="14-P",$W39="15-P",$W39="16-P",$W39="17-P",$W39="18-P",$W39="19-P",$W39="20-P")),
      INDEX('Wage Grid'!O$14:O$20, MATCH($W39, ListLayeredOverParaproGridLevel, 0)),
      INDEX('Wage Grid'!I$14:I$56, MATCH($W39, ListGridLevel, 0))), 0)</f>
        <v>0</v>
      </c>
      <c r="AA39" s="365">
        <f>IFERROR(IF(AND($A39="Layered-Over", OR($W39="14-P",$W39="15-P",$W39="16-P",$W39="17-P",$W39="18-P",$W39="19-P",$W39="20-P")),
      INDEX('Wage Grid'!P$14:P$20, MATCH($W39, ListLayeredOverParaproGridLevel, 0)),
      INDEX('Wage Grid'!J$14:J$56, MATCH($W39, ListGridLevel, 0))), 0)</f>
        <v>0</v>
      </c>
      <c r="AB39" s="365">
        <f t="shared" si="2"/>
        <v>0</v>
      </c>
      <c r="AC39" s="365">
        <f t="shared" si="3"/>
        <v>0</v>
      </c>
    </row>
    <row r="40" spans="1:29" ht="15" customHeight="1" x14ac:dyDescent="0.25">
      <c r="A40" s="256"/>
      <c r="B40" s="64"/>
      <c r="C40" s="257"/>
      <c r="D40" s="70"/>
      <c r="E40" s="258"/>
      <c r="F40" s="946" t="str">
        <f t="shared" si="4"/>
        <v/>
      </c>
      <c r="G40" s="868"/>
      <c r="H40" s="258"/>
      <c r="I40" s="202"/>
      <c r="J40" s="246"/>
      <c r="K40" s="263" t="str">
        <f t="shared" si="6"/>
        <v/>
      </c>
      <c r="L40" s="227"/>
      <c r="M40" s="228"/>
      <c r="N40" s="228"/>
      <c r="O40" s="229"/>
      <c r="P40" s="202"/>
      <c r="Q40" s="189"/>
      <c r="R40" s="977"/>
      <c r="S40" s="978"/>
      <c r="T40" s="979"/>
      <c r="U40" s="983">
        <f>_xlfn.IFNA(IF($A40="Layered-Over",INDEX('Wage Grid'!$D$14:$D$80,MATCH($B40,ListBargainingUnit,0)),IF($C40=0,INDEX('Wage Grid'!$C$14:$C$80,MATCH($B40,ListBargainingUnit,0)),$C40)),0)</f>
        <v>0</v>
      </c>
      <c r="V40" s="827">
        <f>_xlfn.IFNA(IF($A40="Layered-Over",INDEX('Wage Grid'!$D$14:$D$80,MATCH($D40,ListBargainingUnit,0)),IF($E40=0,INDEX('Wage Grid'!$C$14:$C$80,MATCH($D40,ListBargainingUnit,0)),$E40)),0)</f>
        <v>0</v>
      </c>
      <c r="W40" s="827">
        <f t="shared" si="1"/>
        <v>0</v>
      </c>
      <c r="X40" s="365">
        <f>IFERROR(IF(AND($A40="Layered-Over", OR($W40="14-P",$W40="15-P",$W40="16-P",$W40="17-P",$W40="18-P",$W40="19-P",$W40="20-P")),
      INDEX('Wage Grid'!M$14:M$20, MATCH(W40, ListLayeredOverParaproGridLevel, 0)),
      INDEX('Wage Grid'!G$14:G$56, MATCH(W40, ListGridLevel, 0))), 0)</f>
        <v>0</v>
      </c>
      <c r="Y40" s="365">
        <f>IFERROR(IF(AND($A40="Layered-Over", OR($W40="14-P",$W40="15-P",$W40="16-P",$W40="17-P",$W40="18-P",$W40="19-P",$W40="20-P")),
      INDEX('Wage Grid'!N$14:N$20, MATCH($W40, ListLayeredOverParaproGridLevel, 0)),
      INDEX('Wage Grid'!H$14:H$56, MATCH($W40, ListGridLevel, 0))), 0)</f>
        <v>0</v>
      </c>
      <c r="Z40" s="365">
        <f>IFERROR(IF(AND($A40="Layered-Over", OR($W40="14-P",$W40="15-P",$W40="16-P",$W40="17-P",$W40="18-P",$W40="19-P",$W40="20-P")),
      INDEX('Wage Grid'!O$14:O$20, MATCH($W40, ListLayeredOverParaproGridLevel, 0)),
      INDEX('Wage Grid'!I$14:I$56, MATCH($W40, ListGridLevel, 0))), 0)</f>
        <v>0</v>
      </c>
      <c r="AA40" s="365">
        <f>IFERROR(IF(AND($A40="Layered-Over", OR($W40="14-P",$W40="15-P",$W40="16-P",$W40="17-P",$W40="18-P",$W40="19-P",$W40="20-P")),
      INDEX('Wage Grid'!P$14:P$20, MATCH($W40, ListLayeredOverParaproGridLevel, 0)),
      INDEX('Wage Grid'!J$14:J$56, MATCH($W40, ListGridLevel, 0))), 0)</f>
        <v>0</v>
      </c>
      <c r="AB40" s="365">
        <f t="shared" si="2"/>
        <v>0</v>
      </c>
      <c r="AC40" s="365">
        <f t="shared" si="3"/>
        <v>0</v>
      </c>
    </row>
    <row r="41" spans="1:29" ht="15" customHeight="1" x14ac:dyDescent="0.25">
      <c r="A41" s="256"/>
      <c r="B41" s="64"/>
      <c r="C41" s="257"/>
      <c r="D41" s="70"/>
      <c r="E41" s="258"/>
      <c r="F41" s="946" t="str">
        <f t="shared" si="4"/>
        <v/>
      </c>
      <c r="G41" s="868"/>
      <c r="H41" s="258"/>
      <c r="I41" s="202"/>
      <c r="J41" s="246"/>
      <c r="K41" s="263" t="str">
        <f t="shared" si="6"/>
        <v/>
      </c>
      <c r="L41" s="227"/>
      <c r="M41" s="228"/>
      <c r="N41" s="228"/>
      <c r="O41" s="229"/>
      <c r="P41" s="202"/>
      <c r="Q41" s="189"/>
      <c r="R41" s="977"/>
      <c r="S41" s="978"/>
      <c r="T41" s="979"/>
      <c r="U41" s="983">
        <f>_xlfn.IFNA(IF($A41="Layered-Over",INDEX('Wage Grid'!$D$14:$D$80,MATCH($B41,ListBargainingUnit,0)),IF($C41=0,INDEX('Wage Grid'!$C$14:$C$80,MATCH($B41,ListBargainingUnit,0)),$C41)),0)</f>
        <v>0</v>
      </c>
      <c r="V41" s="827">
        <f>_xlfn.IFNA(IF($A41="Layered-Over",INDEX('Wage Grid'!$D$14:$D$80,MATCH($D41,ListBargainingUnit,0)),IF($E41=0,INDEX('Wage Grid'!$C$14:$C$80,MATCH($D41,ListBargainingUnit,0)),$E41)),0)</f>
        <v>0</v>
      </c>
      <c r="W41" s="827">
        <f t="shared" si="1"/>
        <v>0</v>
      </c>
      <c r="X41" s="365">
        <f>IFERROR(IF(AND($A41="Layered-Over", OR($W41="14-P",$W41="15-P",$W41="16-P",$W41="17-P",$W41="18-P",$W41="19-P",$W41="20-P")),
      INDEX('Wage Grid'!M$14:M$20, MATCH(W41, ListLayeredOverParaproGridLevel, 0)),
      INDEX('Wage Grid'!G$14:G$56, MATCH(W41, ListGridLevel, 0))), 0)</f>
        <v>0</v>
      </c>
      <c r="Y41" s="365">
        <f>IFERROR(IF(AND($A41="Layered-Over", OR($W41="14-P",$W41="15-P",$W41="16-P",$W41="17-P",$W41="18-P",$W41="19-P",$W41="20-P")),
      INDEX('Wage Grid'!N$14:N$20, MATCH($W41, ListLayeredOverParaproGridLevel, 0)),
      INDEX('Wage Grid'!H$14:H$56, MATCH($W41, ListGridLevel, 0))), 0)</f>
        <v>0</v>
      </c>
      <c r="Z41" s="365">
        <f>IFERROR(IF(AND($A41="Layered-Over", OR($W41="14-P",$W41="15-P",$W41="16-P",$W41="17-P",$W41="18-P",$W41="19-P",$W41="20-P")),
      INDEX('Wage Grid'!O$14:O$20, MATCH($W41, ListLayeredOverParaproGridLevel, 0)),
      INDEX('Wage Grid'!I$14:I$56, MATCH($W41, ListGridLevel, 0))), 0)</f>
        <v>0</v>
      </c>
      <c r="AA41" s="365">
        <f>IFERROR(IF(AND($A41="Layered-Over", OR($W41="14-P",$W41="15-P",$W41="16-P",$W41="17-P",$W41="18-P",$W41="19-P",$W41="20-P")),
      INDEX('Wage Grid'!P$14:P$20, MATCH($W41, ListLayeredOverParaproGridLevel, 0)),
      INDEX('Wage Grid'!J$14:J$56, MATCH($W41, ListGridLevel, 0))), 0)</f>
        <v>0</v>
      </c>
      <c r="AB41" s="365">
        <f t="shared" si="2"/>
        <v>0</v>
      </c>
      <c r="AC41" s="365">
        <f t="shared" si="3"/>
        <v>0</v>
      </c>
    </row>
    <row r="42" spans="1:29" ht="15" customHeight="1" x14ac:dyDescent="0.25">
      <c r="A42" s="256"/>
      <c r="B42" s="64"/>
      <c r="C42" s="257"/>
      <c r="D42" s="70"/>
      <c r="E42" s="258"/>
      <c r="F42" s="946" t="str">
        <f t="shared" si="4"/>
        <v/>
      </c>
      <c r="G42" s="868"/>
      <c r="H42" s="258"/>
      <c r="I42" s="202"/>
      <c r="J42" s="246"/>
      <c r="K42" s="263" t="str">
        <f t="shared" si="6"/>
        <v/>
      </c>
      <c r="L42" s="227"/>
      <c r="M42" s="228"/>
      <c r="N42" s="228"/>
      <c r="O42" s="229"/>
      <c r="P42" s="202"/>
      <c r="Q42" s="189"/>
      <c r="R42" s="977"/>
      <c r="S42" s="978"/>
      <c r="T42" s="979"/>
      <c r="U42" s="983">
        <f>_xlfn.IFNA(IF($A42="Layered-Over",INDEX('Wage Grid'!$D$14:$D$80,MATCH($B42,ListBargainingUnit,0)),IF($C42=0,INDEX('Wage Grid'!$C$14:$C$80,MATCH($B42,ListBargainingUnit,0)),$C42)),0)</f>
        <v>0</v>
      </c>
      <c r="V42" s="827">
        <f>_xlfn.IFNA(IF($A42="Layered-Over",INDEX('Wage Grid'!$D$14:$D$80,MATCH($D42,ListBargainingUnit,0)),IF($E42=0,INDEX('Wage Grid'!$C$14:$C$80,MATCH($D42,ListBargainingUnit,0)),$E42)),0)</f>
        <v>0</v>
      </c>
      <c r="W42" s="827">
        <f t="shared" si="1"/>
        <v>0</v>
      </c>
      <c r="X42" s="365">
        <f>IFERROR(IF(AND($A42="Layered-Over", OR($W42="14-P",$W42="15-P",$W42="16-P",$W42="17-P",$W42="18-P",$W42="19-P",$W42="20-P")),
      INDEX('Wage Grid'!M$14:M$20, MATCH(W42, ListLayeredOverParaproGridLevel, 0)),
      INDEX('Wage Grid'!G$14:G$56, MATCH(W42, ListGridLevel, 0))), 0)</f>
        <v>0</v>
      </c>
      <c r="Y42" s="365">
        <f>IFERROR(IF(AND($A42="Layered-Over", OR($W42="14-P",$W42="15-P",$W42="16-P",$W42="17-P",$W42="18-P",$W42="19-P",$W42="20-P")),
      INDEX('Wage Grid'!N$14:N$20, MATCH($W42, ListLayeredOverParaproGridLevel, 0)),
      INDEX('Wage Grid'!H$14:H$56, MATCH($W42, ListGridLevel, 0))), 0)</f>
        <v>0</v>
      </c>
      <c r="Z42" s="365">
        <f>IFERROR(IF(AND($A42="Layered-Over", OR($W42="14-P",$W42="15-P",$W42="16-P",$W42="17-P",$W42="18-P",$W42="19-P",$W42="20-P")),
      INDEX('Wage Grid'!O$14:O$20, MATCH($W42, ListLayeredOverParaproGridLevel, 0)),
      INDEX('Wage Grid'!I$14:I$56, MATCH($W42, ListGridLevel, 0))), 0)</f>
        <v>0</v>
      </c>
      <c r="AA42" s="365">
        <f>IFERROR(IF(AND($A42="Layered-Over", OR($W42="14-P",$W42="15-P",$W42="16-P",$W42="17-P",$W42="18-P",$W42="19-P",$W42="20-P")),
      INDEX('Wage Grid'!P$14:P$20, MATCH($W42, ListLayeredOverParaproGridLevel, 0)),
      INDEX('Wage Grid'!J$14:J$56, MATCH($W42, ListGridLevel, 0))), 0)</f>
        <v>0</v>
      </c>
      <c r="AB42" s="365">
        <f t="shared" si="2"/>
        <v>0</v>
      </c>
      <c r="AC42" s="365">
        <f t="shared" si="3"/>
        <v>0</v>
      </c>
    </row>
    <row r="43" spans="1:29" ht="15" customHeight="1" x14ac:dyDescent="0.25">
      <c r="A43" s="256"/>
      <c r="B43" s="64"/>
      <c r="C43" s="257"/>
      <c r="D43" s="70"/>
      <c r="E43" s="258"/>
      <c r="F43" s="946" t="str">
        <f t="shared" si="4"/>
        <v/>
      </c>
      <c r="G43" s="868"/>
      <c r="H43" s="258"/>
      <c r="I43" s="202"/>
      <c r="J43" s="246"/>
      <c r="K43" s="263" t="str">
        <f t="shared" si="6"/>
        <v/>
      </c>
      <c r="L43" s="227"/>
      <c r="M43" s="228"/>
      <c r="N43" s="228"/>
      <c r="O43" s="229"/>
      <c r="P43" s="202"/>
      <c r="Q43" s="189"/>
      <c r="R43" s="977"/>
      <c r="S43" s="978"/>
      <c r="T43" s="979"/>
      <c r="U43" s="983">
        <f>_xlfn.IFNA(IF($A43="Layered-Over",INDEX('Wage Grid'!$D$14:$D$80,MATCH($B43,ListBargainingUnit,0)),IF($C43=0,INDEX('Wage Grid'!$C$14:$C$80,MATCH($B43,ListBargainingUnit,0)),$C43)),0)</f>
        <v>0</v>
      </c>
      <c r="V43" s="827">
        <f>_xlfn.IFNA(IF($A43="Layered-Over",INDEX('Wage Grid'!$D$14:$D$80,MATCH($D43,ListBargainingUnit,0)),IF($E43=0,INDEX('Wage Grid'!$C$14:$C$80,MATCH($D43,ListBargainingUnit,0)),$E43)),0)</f>
        <v>0</v>
      </c>
      <c r="W43" s="827">
        <f t="shared" si="1"/>
        <v>0</v>
      </c>
      <c r="X43" s="365">
        <f>IFERROR(IF(AND($A43="Layered-Over", OR($W43="14-P",$W43="15-P",$W43="16-P",$W43="17-P",$W43="18-P",$W43="19-P",$W43="20-P")),
      INDEX('Wage Grid'!M$14:M$20, MATCH(W43, ListLayeredOverParaproGridLevel, 0)),
      INDEX('Wage Grid'!G$14:G$56, MATCH(W43, ListGridLevel, 0))), 0)</f>
        <v>0</v>
      </c>
      <c r="Y43" s="365">
        <f>IFERROR(IF(AND($A43="Layered-Over", OR($W43="14-P",$W43="15-P",$W43="16-P",$W43="17-P",$W43="18-P",$W43="19-P",$W43="20-P")),
      INDEX('Wage Grid'!N$14:N$20, MATCH($W43, ListLayeredOverParaproGridLevel, 0)),
      INDEX('Wage Grid'!H$14:H$56, MATCH($W43, ListGridLevel, 0))), 0)</f>
        <v>0</v>
      </c>
      <c r="Z43" s="365">
        <f>IFERROR(IF(AND($A43="Layered-Over", OR($W43="14-P",$W43="15-P",$W43="16-P",$W43="17-P",$W43="18-P",$W43="19-P",$W43="20-P")),
      INDEX('Wage Grid'!O$14:O$20, MATCH($W43, ListLayeredOverParaproGridLevel, 0)),
      INDEX('Wage Grid'!I$14:I$56, MATCH($W43, ListGridLevel, 0))), 0)</f>
        <v>0</v>
      </c>
      <c r="AA43" s="365">
        <f>IFERROR(IF(AND($A43="Layered-Over", OR($W43="14-P",$W43="15-P",$W43="16-P",$W43="17-P",$W43="18-P",$W43="19-P",$W43="20-P")),
      INDEX('Wage Grid'!P$14:P$20, MATCH($W43, ListLayeredOverParaproGridLevel, 0)),
      INDEX('Wage Grid'!J$14:J$56, MATCH($W43, ListGridLevel, 0))), 0)</f>
        <v>0</v>
      </c>
      <c r="AB43" s="365">
        <f t="shared" si="2"/>
        <v>0</v>
      </c>
      <c r="AC43" s="365">
        <f t="shared" si="3"/>
        <v>0</v>
      </c>
    </row>
    <row r="44" spans="1:29" ht="15" customHeight="1" x14ac:dyDescent="0.25">
      <c r="A44" s="256"/>
      <c r="B44" s="64"/>
      <c r="C44" s="257"/>
      <c r="D44" s="70"/>
      <c r="E44" s="258"/>
      <c r="F44" s="946" t="str">
        <f t="shared" si="4"/>
        <v/>
      </c>
      <c r="G44" s="868"/>
      <c r="H44" s="258"/>
      <c r="I44" s="202"/>
      <c r="J44" s="246"/>
      <c r="K44" s="263" t="str">
        <f t="shared" si="6"/>
        <v/>
      </c>
      <c r="L44" s="227"/>
      <c r="M44" s="228"/>
      <c r="N44" s="228"/>
      <c r="O44" s="229"/>
      <c r="P44" s="202"/>
      <c r="Q44" s="189"/>
      <c r="R44" s="977"/>
      <c r="S44" s="978"/>
      <c r="T44" s="979"/>
      <c r="U44" s="983">
        <f>_xlfn.IFNA(IF($A44="Layered-Over",INDEX('Wage Grid'!$D$14:$D$80,MATCH($B44,ListBargainingUnit,0)),IF($C44=0,INDEX('Wage Grid'!$C$14:$C$80,MATCH($B44,ListBargainingUnit,0)),$C44)),0)</f>
        <v>0</v>
      </c>
      <c r="V44" s="827">
        <f>_xlfn.IFNA(IF($A44="Layered-Over",INDEX('Wage Grid'!$D$14:$D$80,MATCH($D44,ListBargainingUnit,0)),IF($E44=0,INDEX('Wage Grid'!$C$14:$C$80,MATCH($D44,ListBargainingUnit,0)),$E44)),0)</f>
        <v>0</v>
      </c>
      <c r="W44" s="827">
        <f t="shared" si="1"/>
        <v>0</v>
      </c>
      <c r="X44" s="365">
        <f>IFERROR(IF(AND($A44="Layered-Over", OR($W44="14-P",$W44="15-P",$W44="16-P",$W44="17-P",$W44="18-P",$W44="19-P",$W44="20-P")),
      INDEX('Wage Grid'!M$14:M$20, MATCH(W44, ListLayeredOverParaproGridLevel, 0)),
      INDEX('Wage Grid'!G$14:G$56, MATCH(W44, ListGridLevel, 0))), 0)</f>
        <v>0</v>
      </c>
      <c r="Y44" s="365">
        <f>IFERROR(IF(AND($A44="Layered-Over", OR($W44="14-P",$W44="15-P",$W44="16-P",$W44="17-P",$W44="18-P",$W44="19-P",$W44="20-P")),
      INDEX('Wage Grid'!N$14:N$20, MATCH($W44, ListLayeredOverParaproGridLevel, 0)),
      INDEX('Wage Grid'!H$14:H$56, MATCH($W44, ListGridLevel, 0))), 0)</f>
        <v>0</v>
      </c>
      <c r="Z44" s="365">
        <f>IFERROR(IF(AND($A44="Layered-Over", OR($W44="14-P",$W44="15-P",$W44="16-P",$W44="17-P",$W44="18-P",$W44="19-P",$W44="20-P")),
      INDEX('Wage Grid'!O$14:O$20, MATCH($W44, ListLayeredOverParaproGridLevel, 0)),
      INDEX('Wage Grid'!I$14:I$56, MATCH($W44, ListGridLevel, 0))), 0)</f>
        <v>0</v>
      </c>
      <c r="AA44" s="365">
        <f>IFERROR(IF(AND($A44="Layered-Over", OR($W44="14-P",$W44="15-P",$W44="16-P",$W44="17-P",$W44="18-P",$W44="19-P",$W44="20-P")),
      INDEX('Wage Grid'!P$14:P$20, MATCH($W44, ListLayeredOverParaproGridLevel, 0)),
      INDEX('Wage Grid'!J$14:J$56, MATCH($W44, ListGridLevel, 0))), 0)</f>
        <v>0</v>
      </c>
      <c r="AB44" s="365">
        <f t="shared" si="2"/>
        <v>0</v>
      </c>
      <c r="AC44" s="365">
        <f t="shared" si="3"/>
        <v>0</v>
      </c>
    </row>
    <row r="45" spans="1:29" ht="15" customHeight="1" x14ac:dyDescent="0.25">
      <c r="A45" s="256"/>
      <c r="B45" s="64"/>
      <c r="C45" s="257"/>
      <c r="D45" s="70"/>
      <c r="E45" s="258"/>
      <c r="F45" s="946" t="str">
        <f t="shared" si="4"/>
        <v/>
      </c>
      <c r="G45" s="868"/>
      <c r="H45" s="258"/>
      <c r="I45" s="202"/>
      <c r="J45" s="246"/>
      <c r="K45" s="263" t="str">
        <f t="shared" si="6"/>
        <v/>
      </c>
      <c r="L45" s="227"/>
      <c r="M45" s="228"/>
      <c r="N45" s="228"/>
      <c r="O45" s="229"/>
      <c r="P45" s="202"/>
      <c r="Q45" s="189"/>
      <c r="R45" s="977"/>
      <c r="S45" s="978"/>
      <c r="T45" s="979"/>
      <c r="U45" s="983">
        <f>_xlfn.IFNA(IF($A45="Layered-Over",INDEX('Wage Grid'!$D$14:$D$80,MATCH($B45,ListBargainingUnit,0)),IF($C45=0,INDEX('Wage Grid'!$C$14:$C$80,MATCH($B45,ListBargainingUnit,0)),$C45)),0)</f>
        <v>0</v>
      </c>
      <c r="V45" s="827">
        <f>_xlfn.IFNA(IF($A45="Layered-Over",INDEX('Wage Grid'!$D$14:$D$80,MATCH($D45,ListBargainingUnit,0)),IF($E45=0,INDEX('Wage Grid'!$C$14:$C$80,MATCH($D45,ListBargainingUnit,0)),$E45)),0)</f>
        <v>0</v>
      </c>
      <c r="W45" s="827">
        <f t="shared" si="1"/>
        <v>0</v>
      </c>
      <c r="X45" s="365">
        <f>IFERROR(IF(AND($A45="Layered-Over", OR($W45="14-P",$W45="15-P",$W45="16-P",$W45="17-P",$W45="18-P",$W45="19-P",$W45="20-P")),
      INDEX('Wage Grid'!M$14:M$20, MATCH(W45, ListLayeredOverParaproGridLevel, 0)),
      INDEX('Wage Grid'!G$14:G$56, MATCH(W45, ListGridLevel, 0))), 0)</f>
        <v>0</v>
      </c>
      <c r="Y45" s="365">
        <f>IFERROR(IF(AND($A45="Layered-Over", OR($W45="14-P",$W45="15-P",$W45="16-P",$W45="17-P",$W45="18-P",$W45="19-P",$W45="20-P")),
      INDEX('Wage Grid'!N$14:N$20, MATCH($W45, ListLayeredOverParaproGridLevel, 0)),
      INDEX('Wage Grid'!H$14:H$56, MATCH($W45, ListGridLevel, 0))), 0)</f>
        <v>0</v>
      </c>
      <c r="Z45" s="365">
        <f>IFERROR(IF(AND($A45="Layered-Over", OR($W45="14-P",$W45="15-P",$W45="16-P",$W45="17-P",$W45="18-P",$W45="19-P",$W45="20-P")),
      INDEX('Wage Grid'!O$14:O$20, MATCH($W45, ListLayeredOverParaproGridLevel, 0)),
      INDEX('Wage Grid'!I$14:I$56, MATCH($W45, ListGridLevel, 0))), 0)</f>
        <v>0</v>
      </c>
      <c r="AA45" s="365">
        <f>IFERROR(IF(AND($A45="Layered-Over", OR($W45="14-P",$W45="15-P",$W45="16-P",$W45="17-P",$W45="18-P",$W45="19-P",$W45="20-P")),
      INDEX('Wage Grid'!P$14:P$20, MATCH($W45, ListLayeredOverParaproGridLevel, 0)),
      INDEX('Wage Grid'!J$14:J$56, MATCH($W45, ListGridLevel, 0))), 0)</f>
        <v>0</v>
      </c>
      <c r="AB45" s="365">
        <f t="shared" si="2"/>
        <v>0</v>
      </c>
      <c r="AC45" s="365">
        <f t="shared" si="3"/>
        <v>0</v>
      </c>
    </row>
    <row r="46" spans="1:29" ht="15" customHeight="1" x14ac:dyDescent="0.25">
      <c r="A46" s="256"/>
      <c r="B46" s="64"/>
      <c r="C46" s="257"/>
      <c r="D46" s="70"/>
      <c r="E46" s="258"/>
      <c r="F46" s="946" t="str">
        <f t="shared" si="4"/>
        <v/>
      </c>
      <c r="G46" s="868"/>
      <c r="H46" s="258"/>
      <c r="I46" s="202"/>
      <c r="J46" s="246"/>
      <c r="K46" s="263" t="str">
        <f t="shared" si="6"/>
        <v/>
      </c>
      <c r="L46" s="227"/>
      <c r="M46" s="228"/>
      <c r="N46" s="228"/>
      <c r="O46" s="229"/>
      <c r="P46" s="202"/>
      <c r="Q46" s="189"/>
      <c r="R46" s="977"/>
      <c r="S46" s="978"/>
      <c r="T46" s="979"/>
      <c r="U46" s="983">
        <f>_xlfn.IFNA(IF($A46="Layered-Over",INDEX('Wage Grid'!$D$14:$D$80,MATCH($B46,ListBargainingUnit,0)),IF($C46=0,INDEX('Wage Grid'!$C$14:$C$80,MATCH($B46,ListBargainingUnit,0)),$C46)),0)</f>
        <v>0</v>
      </c>
      <c r="V46" s="827">
        <f>_xlfn.IFNA(IF($A46="Layered-Over",INDEX('Wage Grid'!$D$14:$D$80,MATCH($D46,ListBargainingUnit,0)),IF($E46=0,INDEX('Wage Grid'!$C$14:$C$80,MATCH($D46,ListBargainingUnit,0)),$E46)),0)</f>
        <v>0</v>
      </c>
      <c r="W46" s="827">
        <f t="shared" si="1"/>
        <v>0</v>
      </c>
      <c r="X46" s="365">
        <f>IFERROR(IF(AND($A46="Layered-Over", OR($W46="14-P",$W46="15-P",$W46="16-P",$W46="17-P",$W46="18-P",$W46="19-P",$W46="20-P")),
      INDEX('Wage Grid'!M$14:M$20, MATCH(W46, ListLayeredOverParaproGridLevel, 0)),
      INDEX('Wage Grid'!G$14:G$56, MATCH(W46, ListGridLevel, 0))), 0)</f>
        <v>0</v>
      </c>
      <c r="Y46" s="365">
        <f>IFERROR(IF(AND($A46="Layered-Over", OR($W46="14-P",$W46="15-P",$W46="16-P",$W46="17-P",$W46="18-P",$W46="19-P",$W46="20-P")),
      INDEX('Wage Grid'!N$14:N$20, MATCH($W46, ListLayeredOverParaproGridLevel, 0)),
      INDEX('Wage Grid'!H$14:H$56, MATCH($W46, ListGridLevel, 0))), 0)</f>
        <v>0</v>
      </c>
      <c r="Z46" s="365">
        <f>IFERROR(IF(AND($A46="Layered-Over", OR($W46="14-P",$W46="15-P",$W46="16-P",$W46="17-P",$W46="18-P",$W46="19-P",$W46="20-P")),
      INDEX('Wage Grid'!O$14:O$20, MATCH($W46, ListLayeredOverParaproGridLevel, 0)),
      INDEX('Wage Grid'!I$14:I$56, MATCH($W46, ListGridLevel, 0))), 0)</f>
        <v>0</v>
      </c>
      <c r="AA46" s="365">
        <f>IFERROR(IF(AND($A46="Layered-Over", OR($W46="14-P",$W46="15-P",$W46="16-P",$W46="17-P",$W46="18-P",$W46="19-P",$W46="20-P")),
      INDEX('Wage Grid'!P$14:P$20, MATCH($W46, ListLayeredOverParaproGridLevel, 0)),
      INDEX('Wage Grid'!J$14:J$56, MATCH($W46, ListGridLevel, 0))), 0)</f>
        <v>0</v>
      </c>
      <c r="AB46" s="365">
        <f t="shared" si="2"/>
        <v>0</v>
      </c>
      <c r="AC46" s="365">
        <f t="shared" si="3"/>
        <v>0</v>
      </c>
    </row>
    <row r="47" spans="1:29" ht="15" customHeight="1" x14ac:dyDescent="0.25">
      <c r="A47" s="256"/>
      <c r="B47" s="64"/>
      <c r="C47" s="257"/>
      <c r="D47" s="70"/>
      <c r="E47" s="258"/>
      <c r="F47" s="946" t="str">
        <f t="shared" si="4"/>
        <v/>
      </c>
      <c r="G47" s="868"/>
      <c r="H47" s="258"/>
      <c r="I47" s="202"/>
      <c r="J47" s="246"/>
      <c r="K47" s="263" t="str">
        <f t="shared" si="6"/>
        <v/>
      </c>
      <c r="L47" s="227"/>
      <c r="M47" s="228"/>
      <c r="N47" s="228"/>
      <c r="O47" s="229"/>
      <c r="P47" s="202"/>
      <c r="Q47" s="189"/>
      <c r="R47" s="977"/>
      <c r="S47" s="978"/>
      <c r="T47" s="979"/>
      <c r="U47" s="983">
        <f>_xlfn.IFNA(IF($A47="Layered-Over",INDEX('Wage Grid'!$D$14:$D$80,MATCH($B47,ListBargainingUnit,0)),IF($C47=0,INDEX('Wage Grid'!$C$14:$C$80,MATCH($B47,ListBargainingUnit,0)),$C47)),0)</f>
        <v>0</v>
      </c>
      <c r="V47" s="827">
        <f>_xlfn.IFNA(IF($A47="Layered-Over",INDEX('Wage Grid'!$D$14:$D$80,MATCH($D47,ListBargainingUnit,0)),IF($E47=0,INDEX('Wage Grid'!$C$14:$C$80,MATCH($D47,ListBargainingUnit,0)),$E47)),0)</f>
        <v>0</v>
      </c>
      <c r="W47" s="827">
        <f t="shared" si="1"/>
        <v>0</v>
      </c>
      <c r="X47" s="365">
        <f>IFERROR(IF(AND($A47="Layered-Over", OR($W47="14-P",$W47="15-P",$W47="16-P",$W47="17-P",$W47="18-P",$W47="19-P",$W47="20-P")),
      INDEX('Wage Grid'!M$14:M$20, MATCH(W47, ListLayeredOverParaproGridLevel, 0)),
      INDEX('Wage Grid'!G$14:G$56, MATCH(W47, ListGridLevel, 0))), 0)</f>
        <v>0</v>
      </c>
      <c r="Y47" s="365">
        <f>IFERROR(IF(AND($A47="Layered-Over", OR($W47="14-P",$W47="15-P",$W47="16-P",$W47="17-P",$W47="18-P",$W47="19-P",$W47="20-P")),
      INDEX('Wage Grid'!N$14:N$20, MATCH($W47, ListLayeredOverParaproGridLevel, 0)),
      INDEX('Wage Grid'!H$14:H$56, MATCH($W47, ListGridLevel, 0))), 0)</f>
        <v>0</v>
      </c>
      <c r="Z47" s="365">
        <f>IFERROR(IF(AND($A47="Layered-Over", OR($W47="14-P",$W47="15-P",$W47="16-P",$W47="17-P",$W47="18-P",$W47="19-P",$W47="20-P")),
      INDEX('Wage Grid'!O$14:O$20, MATCH($W47, ListLayeredOverParaproGridLevel, 0)),
      INDEX('Wage Grid'!I$14:I$56, MATCH($W47, ListGridLevel, 0))), 0)</f>
        <v>0</v>
      </c>
      <c r="AA47" s="365">
        <f>IFERROR(IF(AND($A47="Layered-Over", OR($W47="14-P",$W47="15-P",$W47="16-P",$W47="17-P",$W47="18-P",$W47="19-P",$W47="20-P")),
      INDEX('Wage Grid'!P$14:P$20, MATCH($W47, ListLayeredOverParaproGridLevel, 0)),
      INDEX('Wage Grid'!J$14:J$56, MATCH($W47, ListGridLevel, 0))), 0)</f>
        <v>0</v>
      </c>
      <c r="AB47" s="365">
        <f t="shared" si="2"/>
        <v>0</v>
      </c>
      <c r="AC47" s="365">
        <f t="shared" si="3"/>
        <v>0</v>
      </c>
    </row>
    <row r="48" spans="1:29" ht="15" customHeight="1" x14ac:dyDescent="0.25">
      <c r="A48" s="256"/>
      <c r="B48" s="64"/>
      <c r="C48" s="257"/>
      <c r="D48" s="70"/>
      <c r="E48" s="258"/>
      <c r="F48" s="946" t="str">
        <f t="shared" si="4"/>
        <v/>
      </c>
      <c r="G48" s="868"/>
      <c r="H48" s="258"/>
      <c r="I48" s="202"/>
      <c r="J48" s="246"/>
      <c r="K48" s="263" t="str">
        <f t="shared" si="6"/>
        <v/>
      </c>
      <c r="L48" s="227"/>
      <c r="M48" s="228"/>
      <c r="N48" s="228"/>
      <c r="O48" s="229"/>
      <c r="P48" s="202"/>
      <c r="Q48" s="189"/>
      <c r="R48" s="977"/>
      <c r="S48" s="978"/>
      <c r="T48" s="979"/>
      <c r="U48" s="983">
        <f>_xlfn.IFNA(IF($A48="Layered-Over",INDEX('Wage Grid'!$D$14:$D$80,MATCH($B48,ListBargainingUnit,0)),IF($C48=0,INDEX('Wage Grid'!$C$14:$C$80,MATCH($B48,ListBargainingUnit,0)),$C48)),0)</f>
        <v>0</v>
      </c>
      <c r="V48" s="827">
        <f>_xlfn.IFNA(IF($A48="Layered-Over",INDEX('Wage Grid'!$D$14:$D$80,MATCH($D48,ListBargainingUnit,0)),IF($E48=0,INDEX('Wage Grid'!$C$14:$C$80,MATCH($D48,ListBargainingUnit,0)),$E48)),0)</f>
        <v>0</v>
      </c>
      <c r="W48" s="827">
        <f t="shared" si="1"/>
        <v>0</v>
      </c>
      <c r="X48" s="365">
        <f>IFERROR(IF(AND($A48="Layered-Over", OR($W48="14-P",$W48="15-P",$W48="16-P",$W48="17-P",$W48="18-P",$W48="19-P",$W48="20-P")),
      INDEX('Wage Grid'!M$14:M$20, MATCH(W48, ListLayeredOverParaproGridLevel, 0)),
      INDEX('Wage Grid'!G$14:G$56, MATCH(W48, ListGridLevel, 0))), 0)</f>
        <v>0</v>
      </c>
      <c r="Y48" s="365">
        <f>IFERROR(IF(AND($A48="Layered-Over", OR($W48="14-P",$W48="15-P",$W48="16-P",$W48="17-P",$W48="18-P",$W48="19-P",$W48="20-P")),
      INDEX('Wage Grid'!N$14:N$20, MATCH($W48, ListLayeredOverParaproGridLevel, 0)),
      INDEX('Wage Grid'!H$14:H$56, MATCH($W48, ListGridLevel, 0))), 0)</f>
        <v>0</v>
      </c>
      <c r="Z48" s="365">
        <f>IFERROR(IF(AND($A48="Layered-Over", OR($W48="14-P",$W48="15-P",$W48="16-P",$W48="17-P",$W48="18-P",$W48="19-P",$W48="20-P")),
      INDEX('Wage Grid'!O$14:O$20, MATCH($W48, ListLayeredOverParaproGridLevel, 0)),
      INDEX('Wage Grid'!I$14:I$56, MATCH($W48, ListGridLevel, 0))), 0)</f>
        <v>0</v>
      </c>
      <c r="AA48" s="365">
        <f>IFERROR(IF(AND($A48="Layered-Over", OR($W48="14-P",$W48="15-P",$W48="16-P",$W48="17-P",$W48="18-P",$W48="19-P",$W48="20-P")),
      INDEX('Wage Grid'!P$14:P$20, MATCH($W48, ListLayeredOverParaproGridLevel, 0)),
      INDEX('Wage Grid'!J$14:J$56, MATCH($W48, ListGridLevel, 0))), 0)</f>
        <v>0</v>
      </c>
      <c r="AB48" s="365">
        <f t="shared" si="2"/>
        <v>0</v>
      </c>
      <c r="AC48" s="365">
        <f t="shared" si="3"/>
        <v>0</v>
      </c>
    </row>
    <row r="49" spans="1:29" ht="15" customHeight="1" x14ac:dyDescent="0.25">
      <c r="A49" s="256"/>
      <c r="B49" s="64"/>
      <c r="C49" s="257"/>
      <c r="D49" s="70"/>
      <c r="E49" s="258"/>
      <c r="F49" s="946" t="str">
        <f t="shared" si="4"/>
        <v/>
      </c>
      <c r="G49" s="868"/>
      <c r="H49" s="258"/>
      <c r="I49" s="202"/>
      <c r="J49" s="246"/>
      <c r="K49" s="263" t="str">
        <f t="shared" si="6"/>
        <v/>
      </c>
      <c r="L49" s="227"/>
      <c r="M49" s="228"/>
      <c r="N49" s="228"/>
      <c r="O49" s="229"/>
      <c r="P49" s="202"/>
      <c r="Q49" s="189"/>
      <c r="R49" s="977"/>
      <c r="S49" s="978"/>
      <c r="T49" s="979"/>
      <c r="U49" s="983">
        <f>_xlfn.IFNA(IF($A49="Layered-Over",INDEX('Wage Grid'!$D$14:$D$80,MATCH($B49,ListBargainingUnit,0)),IF($C49=0,INDEX('Wage Grid'!$C$14:$C$80,MATCH($B49,ListBargainingUnit,0)),$C49)),0)</f>
        <v>0</v>
      </c>
      <c r="V49" s="827">
        <f>_xlfn.IFNA(IF($A49="Layered-Over",INDEX('Wage Grid'!$D$14:$D$80,MATCH($D49,ListBargainingUnit,0)),IF($E49=0,INDEX('Wage Grid'!$C$14:$C$80,MATCH($D49,ListBargainingUnit,0)),$E49)),0)</f>
        <v>0</v>
      </c>
      <c r="W49" s="827">
        <f t="shared" si="1"/>
        <v>0</v>
      </c>
      <c r="X49" s="365">
        <f>IFERROR(IF(AND($A49="Layered-Over", OR($W49="14-P",$W49="15-P",$W49="16-P",$W49="17-P",$W49="18-P",$W49="19-P",$W49="20-P")),
      INDEX('Wage Grid'!M$14:M$20, MATCH(W49, ListLayeredOverParaproGridLevel, 0)),
      INDEX('Wage Grid'!G$14:G$56, MATCH(W49, ListGridLevel, 0))), 0)</f>
        <v>0</v>
      </c>
      <c r="Y49" s="365">
        <f>IFERROR(IF(AND($A49="Layered-Over", OR($W49="14-P",$W49="15-P",$W49="16-P",$W49="17-P",$W49="18-P",$W49="19-P",$W49="20-P")),
      INDEX('Wage Grid'!N$14:N$20, MATCH($W49, ListLayeredOverParaproGridLevel, 0)),
      INDEX('Wage Grid'!H$14:H$56, MATCH($W49, ListGridLevel, 0))), 0)</f>
        <v>0</v>
      </c>
      <c r="Z49" s="365">
        <f>IFERROR(IF(AND($A49="Layered-Over", OR($W49="14-P",$W49="15-P",$W49="16-P",$W49="17-P",$W49="18-P",$W49="19-P",$W49="20-P")),
      INDEX('Wage Grid'!O$14:O$20, MATCH($W49, ListLayeredOverParaproGridLevel, 0)),
      INDEX('Wage Grid'!I$14:I$56, MATCH($W49, ListGridLevel, 0))), 0)</f>
        <v>0</v>
      </c>
      <c r="AA49" s="365">
        <f>IFERROR(IF(AND($A49="Layered-Over", OR($W49="14-P",$W49="15-P",$W49="16-P",$W49="17-P",$W49="18-P",$W49="19-P",$W49="20-P")),
      INDEX('Wage Grid'!P$14:P$20, MATCH($W49, ListLayeredOverParaproGridLevel, 0)),
      INDEX('Wage Grid'!J$14:J$56, MATCH($W49, ListGridLevel, 0))), 0)</f>
        <v>0</v>
      </c>
      <c r="AB49" s="365">
        <f t="shared" si="2"/>
        <v>0</v>
      </c>
      <c r="AC49" s="365">
        <f t="shared" si="3"/>
        <v>0</v>
      </c>
    </row>
    <row r="50" spans="1:29" ht="15" customHeight="1" x14ac:dyDescent="0.25">
      <c r="A50" s="256"/>
      <c r="B50" s="64"/>
      <c r="C50" s="257"/>
      <c r="D50" s="70"/>
      <c r="E50" s="258"/>
      <c r="F50" s="946" t="str">
        <f t="shared" si="4"/>
        <v/>
      </c>
      <c r="G50" s="868"/>
      <c r="H50" s="258"/>
      <c r="I50" s="202"/>
      <c r="J50" s="246"/>
      <c r="K50" s="263" t="str">
        <f t="shared" si="6"/>
        <v/>
      </c>
      <c r="L50" s="227"/>
      <c r="M50" s="228"/>
      <c r="N50" s="228"/>
      <c r="O50" s="229"/>
      <c r="P50" s="202"/>
      <c r="Q50" s="189"/>
      <c r="R50" s="977"/>
      <c r="S50" s="978"/>
      <c r="T50" s="979"/>
      <c r="U50" s="983">
        <f>_xlfn.IFNA(IF($A50="Layered-Over",INDEX('Wage Grid'!$D$14:$D$80,MATCH($B50,ListBargainingUnit,0)),IF($C50=0,INDEX('Wage Grid'!$C$14:$C$80,MATCH($B50,ListBargainingUnit,0)),$C50)),0)</f>
        <v>0</v>
      </c>
      <c r="V50" s="827">
        <f>_xlfn.IFNA(IF($A50="Layered-Over",INDEX('Wage Grid'!$D$14:$D$80,MATCH($D50,ListBargainingUnit,0)),IF($E50=0,INDEX('Wage Grid'!$C$14:$C$80,MATCH($D50,ListBargainingUnit,0)),$E50)),0)</f>
        <v>0</v>
      </c>
      <c r="W50" s="827">
        <f t="shared" si="1"/>
        <v>0</v>
      </c>
      <c r="X50" s="365">
        <f>IFERROR(IF(AND($A50="Layered-Over", OR($W50="14-P",$W50="15-P",$W50="16-P",$W50="17-P",$W50="18-P",$W50="19-P",$W50="20-P")),
      INDEX('Wage Grid'!M$14:M$20, MATCH(W50, ListLayeredOverParaproGridLevel, 0)),
      INDEX('Wage Grid'!G$14:G$56, MATCH(W50, ListGridLevel, 0))), 0)</f>
        <v>0</v>
      </c>
      <c r="Y50" s="365">
        <f>IFERROR(IF(AND($A50="Layered-Over", OR($W50="14-P",$W50="15-P",$W50="16-P",$W50="17-P",$W50="18-P",$W50="19-P",$W50="20-P")),
      INDEX('Wage Grid'!N$14:N$20, MATCH($W50, ListLayeredOverParaproGridLevel, 0)),
      INDEX('Wage Grid'!H$14:H$56, MATCH($W50, ListGridLevel, 0))), 0)</f>
        <v>0</v>
      </c>
      <c r="Z50" s="365">
        <f>IFERROR(IF(AND($A50="Layered-Over", OR($W50="14-P",$W50="15-P",$W50="16-P",$W50="17-P",$W50="18-P",$W50="19-P",$W50="20-P")),
      INDEX('Wage Grid'!O$14:O$20, MATCH($W50, ListLayeredOverParaproGridLevel, 0)),
      INDEX('Wage Grid'!I$14:I$56, MATCH($W50, ListGridLevel, 0))), 0)</f>
        <v>0</v>
      </c>
      <c r="AA50" s="365">
        <f>IFERROR(IF(AND($A50="Layered-Over", OR($W50="14-P",$W50="15-P",$W50="16-P",$W50="17-P",$W50="18-P",$W50="19-P",$W50="20-P")),
      INDEX('Wage Grid'!P$14:P$20, MATCH($W50, ListLayeredOverParaproGridLevel, 0)),
      INDEX('Wage Grid'!J$14:J$56, MATCH($W50, ListGridLevel, 0))), 0)</f>
        <v>0</v>
      </c>
      <c r="AB50" s="365">
        <f t="shared" si="2"/>
        <v>0</v>
      </c>
      <c r="AC50" s="365">
        <f t="shared" si="3"/>
        <v>0</v>
      </c>
    </row>
    <row r="51" spans="1:29" ht="15" customHeight="1" x14ac:dyDescent="0.25">
      <c r="A51" s="256"/>
      <c r="B51" s="64"/>
      <c r="C51" s="257"/>
      <c r="D51" s="70"/>
      <c r="E51" s="258"/>
      <c r="F51" s="946" t="str">
        <f t="shared" si="4"/>
        <v/>
      </c>
      <c r="G51" s="868"/>
      <c r="H51" s="258"/>
      <c r="I51" s="202"/>
      <c r="J51" s="246"/>
      <c r="K51" s="263" t="str">
        <f t="shared" si="6"/>
        <v/>
      </c>
      <c r="L51" s="227"/>
      <c r="M51" s="228"/>
      <c r="N51" s="228"/>
      <c r="O51" s="229"/>
      <c r="P51" s="202"/>
      <c r="Q51" s="189"/>
      <c r="R51" s="977"/>
      <c r="S51" s="978"/>
      <c r="T51" s="979"/>
      <c r="U51" s="983">
        <f>_xlfn.IFNA(IF($A51="Layered-Over",INDEX('Wage Grid'!$D$14:$D$80,MATCH($B51,ListBargainingUnit,0)),IF($C51=0,INDEX('Wage Grid'!$C$14:$C$80,MATCH($B51,ListBargainingUnit,0)),$C51)),0)</f>
        <v>0</v>
      </c>
      <c r="V51" s="827">
        <f>_xlfn.IFNA(IF($A51="Layered-Over",INDEX('Wage Grid'!$D$14:$D$80,MATCH($D51,ListBargainingUnit,0)),IF($E51=0,INDEX('Wage Grid'!$C$14:$C$80,MATCH($D51,ListBargainingUnit,0)),$E51)),0)</f>
        <v>0</v>
      </c>
      <c r="W51" s="827">
        <f t="shared" si="1"/>
        <v>0</v>
      </c>
      <c r="X51" s="365">
        <f>IFERROR(IF(AND($A51="Layered-Over", OR($W51="14-P",$W51="15-P",$W51="16-P",$W51="17-P",$W51="18-P",$W51="19-P",$W51="20-P")),
      INDEX('Wage Grid'!M$14:M$20, MATCH(W51, ListLayeredOverParaproGridLevel, 0)),
      INDEX('Wage Grid'!G$14:G$56, MATCH(W51, ListGridLevel, 0))), 0)</f>
        <v>0</v>
      </c>
      <c r="Y51" s="365">
        <f>IFERROR(IF(AND($A51="Layered-Over", OR($W51="14-P",$W51="15-P",$W51="16-P",$W51="17-P",$W51="18-P",$W51="19-P",$W51="20-P")),
      INDEX('Wage Grid'!N$14:N$20, MATCH($W51, ListLayeredOverParaproGridLevel, 0)),
      INDEX('Wage Grid'!H$14:H$56, MATCH($W51, ListGridLevel, 0))), 0)</f>
        <v>0</v>
      </c>
      <c r="Z51" s="365">
        <f>IFERROR(IF(AND($A51="Layered-Over", OR($W51="14-P",$W51="15-P",$W51="16-P",$W51="17-P",$W51="18-P",$W51="19-P",$W51="20-P")),
      INDEX('Wage Grid'!O$14:O$20, MATCH($W51, ListLayeredOverParaproGridLevel, 0)),
      INDEX('Wage Grid'!I$14:I$56, MATCH($W51, ListGridLevel, 0))), 0)</f>
        <v>0</v>
      </c>
      <c r="AA51" s="365">
        <f>IFERROR(IF(AND($A51="Layered-Over", OR($W51="14-P",$W51="15-P",$W51="16-P",$W51="17-P",$W51="18-P",$W51="19-P",$W51="20-P")),
      INDEX('Wage Grid'!P$14:P$20, MATCH($W51, ListLayeredOverParaproGridLevel, 0)),
      INDEX('Wage Grid'!J$14:J$56, MATCH($W51, ListGridLevel, 0))), 0)</f>
        <v>0</v>
      </c>
      <c r="AB51" s="365">
        <f t="shared" si="2"/>
        <v>0</v>
      </c>
      <c r="AC51" s="365">
        <f t="shared" si="3"/>
        <v>0</v>
      </c>
    </row>
    <row r="52" spans="1:29" ht="15" customHeight="1" x14ac:dyDescent="0.25">
      <c r="A52" s="256"/>
      <c r="B52" s="64"/>
      <c r="C52" s="257"/>
      <c r="D52" s="70"/>
      <c r="E52" s="258"/>
      <c r="F52" s="946" t="str">
        <f t="shared" si="4"/>
        <v/>
      </c>
      <c r="G52" s="868"/>
      <c r="H52" s="258"/>
      <c r="I52" s="202"/>
      <c r="J52" s="246"/>
      <c r="K52" s="263" t="str">
        <f t="shared" si="6"/>
        <v/>
      </c>
      <c r="L52" s="227"/>
      <c r="M52" s="228"/>
      <c r="N52" s="228"/>
      <c r="O52" s="229"/>
      <c r="P52" s="202"/>
      <c r="Q52" s="189"/>
      <c r="R52" s="977"/>
      <c r="S52" s="978"/>
      <c r="T52" s="979"/>
      <c r="U52" s="983">
        <f>_xlfn.IFNA(IF($A52="Layered-Over",INDEX('Wage Grid'!$D$14:$D$80,MATCH($B52,ListBargainingUnit,0)),IF($C52=0,INDEX('Wage Grid'!$C$14:$C$80,MATCH($B52,ListBargainingUnit,0)),$C52)),0)</f>
        <v>0</v>
      </c>
      <c r="V52" s="827">
        <f>_xlfn.IFNA(IF($A52="Layered-Over",INDEX('Wage Grid'!$D$14:$D$80,MATCH($D52,ListBargainingUnit,0)),IF($E52=0,INDEX('Wage Grid'!$C$14:$C$80,MATCH($D52,ListBargainingUnit,0)),$E52)),0)</f>
        <v>0</v>
      </c>
      <c r="W52" s="827">
        <f t="shared" si="1"/>
        <v>0</v>
      </c>
      <c r="X52" s="365">
        <f>IFERROR(IF(AND($A52="Layered-Over", OR($W52="14-P",$W52="15-P",$W52="16-P",$W52="17-P",$W52="18-P",$W52="19-P",$W52="20-P")),
      INDEX('Wage Grid'!M$14:M$20, MATCH(W52, ListLayeredOverParaproGridLevel, 0)),
      INDEX('Wage Grid'!G$14:G$56, MATCH(W52, ListGridLevel, 0))), 0)</f>
        <v>0</v>
      </c>
      <c r="Y52" s="365">
        <f>IFERROR(IF(AND($A52="Layered-Over", OR($W52="14-P",$W52="15-P",$W52="16-P",$W52="17-P",$W52="18-P",$W52="19-P",$W52="20-P")),
      INDEX('Wage Grid'!N$14:N$20, MATCH($W52, ListLayeredOverParaproGridLevel, 0)),
      INDEX('Wage Grid'!H$14:H$56, MATCH($W52, ListGridLevel, 0))), 0)</f>
        <v>0</v>
      </c>
      <c r="Z52" s="365">
        <f>IFERROR(IF(AND($A52="Layered-Over", OR($W52="14-P",$W52="15-P",$W52="16-P",$W52="17-P",$W52="18-P",$W52="19-P",$W52="20-P")),
      INDEX('Wage Grid'!O$14:O$20, MATCH($W52, ListLayeredOverParaproGridLevel, 0)),
      INDEX('Wage Grid'!I$14:I$56, MATCH($W52, ListGridLevel, 0))), 0)</f>
        <v>0</v>
      </c>
      <c r="AA52" s="365">
        <f>IFERROR(IF(AND($A52="Layered-Over", OR($W52="14-P",$W52="15-P",$W52="16-P",$W52="17-P",$W52="18-P",$W52="19-P",$W52="20-P")),
      INDEX('Wage Grid'!P$14:P$20, MATCH($W52, ListLayeredOverParaproGridLevel, 0)),
      INDEX('Wage Grid'!J$14:J$56, MATCH($W52, ListGridLevel, 0))), 0)</f>
        <v>0</v>
      </c>
      <c r="AB52" s="365">
        <f t="shared" si="2"/>
        <v>0</v>
      </c>
      <c r="AC52" s="365">
        <f t="shared" si="3"/>
        <v>0</v>
      </c>
    </row>
    <row r="53" spans="1:29" ht="15" customHeight="1" x14ac:dyDescent="0.25">
      <c r="A53" s="256"/>
      <c r="B53" s="64"/>
      <c r="C53" s="257"/>
      <c r="D53" s="70"/>
      <c r="E53" s="258"/>
      <c r="F53" s="946" t="str">
        <f t="shared" si="4"/>
        <v/>
      </c>
      <c r="G53" s="868"/>
      <c r="H53" s="258"/>
      <c r="I53" s="202"/>
      <c r="J53" s="246"/>
      <c r="K53" s="263" t="str">
        <f t="shared" si="6"/>
        <v/>
      </c>
      <c r="L53" s="227"/>
      <c r="M53" s="228"/>
      <c r="N53" s="228"/>
      <c r="O53" s="229"/>
      <c r="P53" s="202"/>
      <c r="Q53" s="189"/>
      <c r="R53" s="977"/>
      <c r="S53" s="978"/>
      <c r="T53" s="979"/>
      <c r="U53" s="983">
        <f>_xlfn.IFNA(IF($A53="Layered-Over",INDEX('Wage Grid'!$D$14:$D$80,MATCH($B53,ListBargainingUnit,0)),IF($C53=0,INDEX('Wage Grid'!$C$14:$C$80,MATCH($B53,ListBargainingUnit,0)),$C53)),0)</f>
        <v>0</v>
      </c>
      <c r="V53" s="827">
        <f>_xlfn.IFNA(IF($A53="Layered-Over",INDEX('Wage Grid'!$D$14:$D$80,MATCH($D53,ListBargainingUnit,0)),IF($E53=0,INDEX('Wage Grid'!$C$14:$C$80,MATCH($D53,ListBargainingUnit,0)),$E53)),0)</f>
        <v>0</v>
      </c>
      <c r="W53" s="827">
        <f t="shared" si="1"/>
        <v>0</v>
      </c>
      <c r="X53" s="365">
        <f>IFERROR(IF(AND($A53="Layered-Over", OR($W53="14-P",$W53="15-P",$W53="16-P",$W53="17-P",$W53="18-P",$W53="19-P",$W53="20-P")),
      INDEX('Wage Grid'!M$14:M$20, MATCH(W53, ListLayeredOverParaproGridLevel, 0)),
      INDEX('Wage Grid'!G$14:G$56, MATCH(W53, ListGridLevel, 0))), 0)</f>
        <v>0</v>
      </c>
      <c r="Y53" s="365">
        <f>IFERROR(IF(AND($A53="Layered-Over", OR($W53="14-P",$W53="15-P",$W53="16-P",$W53="17-P",$W53="18-P",$W53="19-P",$W53="20-P")),
      INDEX('Wage Grid'!N$14:N$20, MATCH($W53, ListLayeredOverParaproGridLevel, 0)),
      INDEX('Wage Grid'!H$14:H$56, MATCH($W53, ListGridLevel, 0))), 0)</f>
        <v>0</v>
      </c>
      <c r="Z53" s="365">
        <f>IFERROR(IF(AND($A53="Layered-Over", OR($W53="14-P",$W53="15-P",$W53="16-P",$W53="17-P",$W53="18-P",$W53="19-P",$W53="20-P")),
      INDEX('Wage Grid'!O$14:O$20, MATCH($W53, ListLayeredOverParaproGridLevel, 0)),
      INDEX('Wage Grid'!I$14:I$56, MATCH($W53, ListGridLevel, 0))), 0)</f>
        <v>0</v>
      </c>
      <c r="AA53" s="365">
        <f>IFERROR(IF(AND($A53="Layered-Over", OR($W53="14-P",$W53="15-P",$W53="16-P",$W53="17-P",$W53="18-P",$W53="19-P",$W53="20-P")),
      INDEX('Wage Grid'!P$14:P$20, MATCH($W53, ListLayeredOverParaproGridLevel, 0)),
      INDEX('Wage Grid'!J$14:J$56, MATCH($W53, ListGridLevel, 0))), 0)</f>
        <v>0</v>
      </c>
      <c r="AB53" s="365">
        <f t="shared" si="2"/>
        <v>0</v>
      </c>
      <c r="AC53" s="365">
        <f t="shared" si="3"/>
        <v>0</v>
      </c>
    </row>
    <row r="54" spans="1:29" ht="15" customHeight="1" x14ac:dyDescent="0.25">
      <c r="A54" s="256"/>
      <c r="B54" s="64"/>
      <c r="C54" s="257"/>
      <c r="D54" s="70"/>
      <c r="E54" s="258"/>
      <c r="F54" s="946" t="str">
        <f t="shared" si="4"/>
        <v/>
      </c>
      <c r="G54" s="868"/>
      <c r="H54" s="258"/>
      <c r="I54" s="202"/>
      <c r="J54" s="246"/>
      <c r="K54" s="263" t="str">
        <f t="shared" si="6"/>
        <v/>
      </c>
      <c r="L54" s="227"/>
      <c r="M54" s="228"/>
      <c r="N54" s="228"/>
      <c r="O54" s="229"/>
      <c r="P54" s="202"/>
      <c r="Q54" s="189"/>
      <c r="R54" s="977"/>
      <c r="S54" s="978"/>
      <c r="T54" s="979"/>
      <c r="U54" s="983">
        <f>_xlfn.IFNA(IF($A54="Layered-Over",INDEX('Wage Grid'!$D$14:$D$80,MATCH($B54,ListBargainingUnit,0)),IF($C54=0,INDEX('Wage Grid'!$C$14:$C$80,MATCH($B54,ListBargainingUnit,0)),$C54)),0)</f>
        <v>0</v>
      </c>
      <c r="V54" s="827">
        <f>_xlfn.IFNA(IF($A54="Layered-Over",INDEX('Wage Grid'!$D$14:$D$80,MATCH($D54,ListBargainingUnit,0)),IF($E54=0,INDEX('Wage Grid'!$C$14:$C$80,MATCH($D54,ListBargainingUnit,0)),$E54)),0)</f>
        <v>0</v>
      </c>
      <c r="W54" s="827">
        <f t="shared" si="1"/>
        <v>0</v>
      </c>
      <c r="X54" s="365">
        <f>IFERROR(IF(AND($A54="Layered-Over", OR($W54="14-P",$W54="15-P",$W54="16-P",$W54="17-P",$W54="18-P",$W54="19-P",$W54="20-P")),
      INDEX('Wage Grid'!M$14:M$20, MATCH(W54, ListLayeredOverParaproGridLevel, 0)),
      INDEX('Wage Grid'!G$14:G$56, MATCH(W54, ListGridLevel, 0))), 0)</f>
        <v>0</v>
      </c>
      <c r="Y54" s="365">
        <f>IFERROR(IF(AND($A54="Layered-Over", OR($W54="14-P",$W54="15-P",$W54="16-P",$W54="17-P",$W54="18-P",$W54="19-P",$W54="20-P")),
      INDEX('Wage Grid'!N$14:N$20, MATCH($W54, ListLayeredOverParaproGridLevel, 0)),
      INDEX('Wage Grid'!H$14:H$56, MATCH($W54, ListGridLevel, 0))), 0)</f>
        <v>0</v>
      </c>
      <c r="Z54" s="365">
        <f>IFERROR(IF(AND($A54="Layered-Over", OR($W54="14-P",$W54="15-P",$W54="16-P",$W54="17-P",$W54="18-P",$W54="19-P",$W54="20-P")),
      INDEX('Wage Grid'!O$14:O$20, MATCH($W54, ListLayeredOverParaproGridLevel, 0)),
      INDEX('Wage Grid'!I$14:I$56, MATCH($W54, ListGridLevel, 0))), 0)</f>
        <v>0</v>
      </c>
      <c r="AA54" s="365">
        <f>IFERROR(IF(AND($A54="Layered-Over", OR($W54="14-P",$W54="15-P",$W54="16-P",$W54="17-P",$W54="18-P",$W54="19-P",$W54="20-P")),
      INDEX('Wage Grid'!P$14:P$20, MATCH($W54, ListLayeredOverParaproGridLevel, 0)),
      INDEX('Wage Grid'!J$14:J$56, MATCH($W54, ListGridLevel, 0))), 0)</f>
        <v>0</v>
      </c>
      <c r="AB54" s="365">
        <f t="shared" si="2"/>
        <v>0</v>
      </c>
      <c r="AC54" s="365">
        <f t="shared" si="3"/>
        <v>0</v>
      </c>
    </row>
    <row r="55" spans="1:29" ht="15" customHeight="1" x14ac:dyDescent="0.25">
      <c r="A55" s="256"/>
      <c r="B55" s="64"/>
      <c r="C55" s="257"/>
      <c r="D55" s="70"/>
      <c r="E55" s="258"/>
      <c r="F55" s="946" t="str">
        <f t="shared" si="4"/>
        <v/>
      </c>
      <c r="G55" s="868"/>
      <c r="H55" s="258"/>
      <c r="I55" s="202"/>
      <c r="J55" s="246"/>
      <c r="K55" s="263" t="str">
        <f t="shared" si="6"/>
        <v/>
      </c>
      <c r="L55" s="227"/>
      <c r="M55" s="228"/>
      <c r="N55" s="228"/>
      <c r="O55" s="229"/>
      <c r="P55" s="202"/>
      <c r="Q55" s="189"/>
      <c r="R55" s="977"/>
      <c r="S55" s="978"/>
      <c r="T55" s="979"/>
      <c r="U55" s="983">
        <f>_xlfn.IFNA(IF($A55="Layered-Over",INDEX('Wage Grid'!$D$14:$D$80,MATCH($B55,ListBargainingUnit,0)),IF($C55=0,INDEX('Wage Grid'!$C$14:$C$80,MATCH($B55,ListBargainingUnit,0)),$C55)),0)</f>
        <v>0</v>
      </c>
      <c r="V55" s="827">
        <f>_xlfn.IFNA(IF($A55="Layered-Over",INDEX('Wage Grid'!$D$14:$D$80,MATCH($D55,ListBargainingUnit,0)),IF($E55=0,INDEX('Wage Grid'!$C$14:$C$80,MATCH($D55,ListBargainingUnit,0)),$E55)),0)</f>
        <v>0</v>
      </c>
      <c r="W55" s="827">
        <f t="shared" si="1"/>
        <v>0</v>
      </c>
      <c r="X55" s="365">
        <f>IFERROR(IF(AND($A55="Layered-Over", OR($W55="14-P",$W55="15-P",$W55="16-P",$W55="17-P",$W55="18-P",$W55="19-P",$W55="20-P")),
      INDEX('Wage Grid'!M$14:M$20, MATCH(W55, ListLayeredOverParaproGridLevel, 0)),
      INDEX('Wage Grid'!G$14:G$56, MATCH(W55, ListGridLevel, 0))), 0)</f>
        <v>0</v>
      </c>
      <c r="Y55" s="365">
        <f>IFERROR(IF(AND($A55="Layered-Over", OR($W55="14-P",$W55="15-P",$W55="16-P",$W55="17-P",$W55="18-P",$W55="19-P",$W55="20-P")),
      INDEX('Wage Grid'!N$14:N$20, MATCH($W55, ListLayeredOverParaproGridLevel, 0)),
      INDEX('Wage Grid'!H$14:H$56, MATCH($W55, ListGridLevel, 0))), 0)</f>
        <v>0</v>
      </c>
      <c r="Z55" s="365">
        <f>IFERROR(IF(AND($A55="Layered-Over", OR($W55="14-P",$W55="15-P",$W55="16-P",$W55="17-P",$W55="18-P",$W55="19-P",$W55="20-P")),
      INDEX('Wage Grid'!O$14:O$20, MATCH($W55, ListLayeredOverParaproGridLevel, 0)),
      INDEX('Wage Grid'!I$14:I$56, MATCH($W55, ListGridLevel, 0))), 0)</f>
        <v>0</v>
      </c>
      <c r="AA55" s="365">
        <f>IFERROR(IF(AND($A55="Layered-Over", OR($W55="14-P",$W55="15-P",$W55="16-P",$W55="17-P",$W55="18-P",$W55="19-P",$W55="20-P")),
      INDEX('Wage Grid'!P$14:P$20, MATCH($W55, ListLayeredOverParaproGridLevel, 0)),
      INDEX('Wage Grid'!J$14:J$56, MATCH($W55, ListGridLevel, 0))), 0)</f>
        <v>0</v>
      </c>
      <c r="AB55" s="365">
        <f t="shared" si="2"/>
        <v>0</v>
      </c>
      <c r="AC55" s="365">
        <f t="shared" si="3"/>
        <v>0</v>
      </c>
    </row>
    <row r="56" spans="1:29" ht="15" customHeight="1" x14ac:dyDescent="0.25">
      <c r="A56" s="256"/>
      <c r="B56" s="64"/>
      <c r="C56" s="257"/>
      <c r="D56" s="70"/>
      <c r="E56" s="258"/>
      <c r="F56" s="946" t="str">
        <f t="shared" si="4"/>
        <v/>
      </c>
      <c r="G56" s="868"/>
      <c r="H56" s="258"/>
      <c r="I56" s="202"/>
      <c r="J56" s="246"/>
      <c r="K56" s="263" t="str">
        <f t="shared" si="6"/>
        <v/>
      </c>
      <c r="L56" s="227"/>
      <c r="M56" s="228"/>
      <c r="N56" s="228"/>
      <c r="O56" s="229"/>
      <c r="P56" s="202"/>
      <c r="Q56" s="189"/>
      <c r="R56" s="977"/>
      <c r="S56" s="978"/>
      <c r="T56" s="979"/>
      <c r="U56" s="983">
        <f>_xlfn.IFNA(IF($A56="Layered-Over",INDEX('Wage Grid'!$D$14:$D$80,MATCH($B56,ListBargainingUnit,0)),IF($C56=0,INDEX('Wage Grid'!$C$14:$C$80,MATCH($B56,ListBargainingUnit,0)),$C56)),0)</f>
        <v>0</v>
      </c>
      <c r="V56" s="827">
        <f>_xlfn.IFNA(IF($A56="Layered-Over",INDEX('Wage Grid'!$D$14:$D$80,MATCH($D56,ListBargainingUnit,0)),IF($E56=0,INDEX('Wage Grid'!$C$14:$C$80,MATCH($D56,ListBargainingUnit,0)),$E56)),0)</f>
        <v>0</v>
      </c>
      <c r="W56" s="827">
        <f t="shared" si="1"/>
        <v>0</v>
      </c>
      <c r="X56" s="365">
        <f>IFERROR(IF(AND($A56="Layered-Over", OR($W56="14-P",$W56="15-P",$W56="16-P",$W56="17-P",$W56="18-P",$W56="19-P",$W56="20-P")),
      INDEX('Wage Grid'!M$14:M$20, MATCH(W56, ListLayeredOverParaproGridLevel, 0)),
      INDEX('Wage Grid'!G$14:G$56, MATCH(W56, ListGridLevel, 0))), 0)</f>
        <v>0</v>
      </c>
      <c r="Y56" s="365">
        <f>IFERROR(IF(AND($A56="Layered-Over", OR($W56="14-P",$W56="15-P",$W56="16-P",$W56="17-P",$W56="18-P",$W56="19-P",$W56="20-P")),
      INDEX('Wage Grid'!N$14:N$20, MATCH($W56, ListLayeredOverParaproGridLevel, 0)),
      INDEX('Wage Grid'!H$14:H$56, MATCH($W56, ListGridLevel, 0))), 0)</f>
        <v>0</v>
      </c>
      <c r="Z56" s="365">
        <f>IFERROR(IF(AND($A56="Layered-Over", OR($W56="14-P",$W56="15-P",$W56="16-P",$W56="17-P",$W56="18-P",$W56="19-P",$W56="20-P")),
      INDEX('Wage Grid'!O$14:O$20, MATCH($W56, ListLayeredOverParaproGridLevel, 0)),
      INDEX('Wage Grid'!I$14:I$56, MATCH($W56, ListGridLevel, 0))), 0)</f>
        <v>0</v>
      </c>
      <c r="AA56" s="365">
        <f>IFERROR(IF(AND($A56="Layered-Over", OR($W56="14-P",$W56="15-P",$W56="16-P",$W56="17-P",$W56="18-P",$W56="19-P",$W56="20-P")),
      INDEX('Wage Grid'!P$14:P$20, MATCH($W56, ListLayeredOverParaproGridLevel, 0)),
      INDEX('Wage Grid'!J$14:J$56, MATCH($W56, ListGridLevel, 0))), 0)</f>
        <v>0</v>
      </c>
      <c r="AB56" s="365">
        <f t="shared" si="2"/>
        <v>0</v>
      </c>
      <c r="AC56" s="365">
        <f t="shared" si="3"/>
        <v>0</v>
      </c>
    </row>
    <row r="57" spans="1:29" ht="15" customHeight="1" x14ac:dyDescent="0.25">
      <c r="A57" s="256"/>
      <c r="B57" s="64"/>
      <c r="C57" s="257"/>
      <c r="D57" s="70"/>
      <c r="E57" s="258"/>
      <c r="F57" s="946" t="str">
        <f t="shared" si="4"/>
        <v/>
      </c>
      <c r="G57" s="868"/>
      <c r="H57" s="258"/>
      <c r="I57" s="202"/>
      <c r="J57" s="246"/>
      <c r="K57" s="263" t="str">
        <f t="shared" si="6"/>
        <v/>
      </c>
      <c r="L57" s="227"/>
      <c r="M57" s="228"/>
      <c r="N57" s="228"/>
      <c r="O57" s="229"/>
      <c r="P57" s="202"/>
      <c r="Q57" s="189"/>
      <c r="R57" s="977"/>
      <c r="S57" s="978"/>
      <c r="T57" s="979"/>
      <c r="U57" s="983">
        <f>_xlfn.IFNA(IF($A57="Layered-Over",INDEX('Wage Grid'!$D$14:$D$80,MATCH($B57,ListBargainingUnit,0)),IF($C57=0,INDEX('Wage Grid'!$C$14:$C$80,MATCH($B57,ListBargainingUnit,0)),$C57)),0)</f>
        <v>0</v>
      </c>
      <c r="V57" s="827">
        <f>_xlfn.IFNA(IF($A57="Layered-Over",INDEX('Wage Grid'!$D$14:$D$80,MATCH($D57,ListBargainingUnit,0)),IF($E57=0,INDEX('Wage Grid'!$C$14:$C$80,MATCH($D57,ListBargainingUnit,0)),$E57)),0)</f>
        <v>0</v>
      </c>
      <c r="W57" s="827">
        <f t="shared" si="1"/>
        <v>0</v>
      </c>
      <c r="X57" s="365">
        <f>IFERROR(IF(AND($A57="Layered-Over", OR($W57="14-P",$W57="15-P",$W57="16-P",$W57="17-P",$W57="18-P",$W57="19-P",$W57="20-P")),
      INDEX('Wage Grid'!M$14:M$20, MATCH(W57, ListLayeredOverParaproGridLevel, 0)),
      INDEX('Wage Grid'!G$14:G$56, MATCH(W57, ListGridLevel, 0))), 0)</f>
        <v>0</v>
      </c>
      <c r="Y57" s="365">
        <f>IFERROR(IF(AND($A57="Layered-Over", OR($W57="14-P",$W57="15-P",$W57="16-P",$W57="17-P",$W57="18-P",$W57="19-P",$W57="20-P")),
      INDEX('Wage Grid'!N$14:N$20, MATCH($W57, ListLayeredOverParaproGridLevel, 0)),
      INDEX('Wage Grid'!H$14:H$56, MATCH($W57, ListGridLevel, 0))), 0)</f>
        <v>0</v>
      </c>
      <c r="Z57" s="365">
        <f>IFERROR(IF(AND($A57="Layered-Over", OR($W57="14-P",$W57="15-P",$W57="16-P",$W57="17-P",$W57="18-P",$W57="19-P",$W57="20-P")),
      INDEX('Wage Grid'!O$14:O$20, MATCH($W57, ListLayeredOverParaproGridLevel, 0)),
      INDEX('Wage Grid'!I$14:I$56, MATCH($W57, ListGridLevel, 0))), 0)</f>
        <v>0</v>
      </c>
      <c r="AA57" s="365">
        <f>IFERROR(IF(AND($A57="Layered-Over", OR($W57="14-P",$W57="15-P",$W57="16-P",$W57="17-P",$W57="18-P",$W57="19-P",$W57="20-P")),
      INDEX('Wage Grid'!P$14:P$20, MATCH($W57, ListLayeredOverParaproGridLevel, 0)),
      INDEX('Wage Grid'!J$14:J$56, MATCH($W57, ListGridLevel, 0))), 0)</f>
        <v>0</v>
      </c>
      <c r="AB57" s="365">
        <f t="shared" si="2"/>
        <v>0</v>
      </c>
      <c r="AC57" s="365">
        <f t="shared" si="3"/>
        <v>0</v>
      </c>
    </row>
    <row r="58" spans="1:29" ht="15" customHeight="1" x14ac:dyDescent="0.25">
      <c r="A58" s="256"/>
      <c r="B58" s="64"/>
      <c r="C58" s="257"/>
      <c r="D58" s="70"/>
      <c r="E58" s="258"/>
      <c r="F58" s="946" t="str">
        <f t="shared" si="4"/>
        <v/>
      </c>
      <c r="G58" s="868"/>
      <c r="H58" s="258"/>
      <c r="I58" s="202"/>
      <c r="J58" s="246"/>
      <c r="K58" s="263" t="str">
        <f t="shared" si="6"/>
        <v/>
      </c>
      <c r="L58" s="227"/>
      <c r="M58" s="228"/>
      <c r="N58" s="228"/>
      <c r="O58" s="229"/>
      <c r="P58" s="202"/>
      <c r="Q58" s="189"/>
      <c r="R58" s="977"/>
      <c r="S58" s="978"/>
      <c r="T58" s="979"/>
      <c r="U58" s="983">
        <f>_xlfn.IFNA(IF($A58="Layered-Over",INDEX('Wage Grid'!$D$14:$D$80,MATCH($B58,ListBargainingUnit,0)),IF($C58=0,INDEX('Wage Grid'!$C$14:$C$80,MATCH($B58,ListBargainingUnit,0)),$C58)),0)</f>
        <v>0</v>
      </c>
      <c r="V58" s="827">
        <f>_xlfn.IFNA(IF($A58="Layered-Over",INDEX('Wage Grid'!$D$14:$D$80,MATCH($D58,ListBargainingUnit,0)),IF($E58=0,INDEX('Wage Grid'!$C$14:$C$80,MATCH($D58,ListBargainingUnit,0)),$E58)),0)</f>
        <v>0</v>
      </c>
      <c r="W58" s="827">
        <f t="shared" si="1"/>
        <v>0</v>
      </c>
      <c r="X58" s="365">
        <f>IFERROR(IF(AND($A58="Layered-Over", OR($W58="14-P",$W58="15-P",$W58="16-P",$W58="17-P",$W58="18-P",$W58="19-P",$W58="20-P")),
      INDEX('Wage Grid'!M$14:M$20, MATCH(W58, ListLayeredOverParaproGridLevel, 0)),
      INDEX('Wage Grid'!G$14:G$56, MATCH(W58, ListGridLevel, 0))), 0)</f>
        <v>0</v>
      </c>
      <c r="Y58" s="365">
        <f>IFERROR(IF(AND($A58="Layered-Over", OR($W58="14-P",$W58="15-P",$W58="16-P",$W58="17-P",$W58="18-P",$W58="19-P",$W58="20-P")),
      INDEX('Wage Grid'!N$14:N$20, MATCH($W58, ListLayeredOverParaproGridLevel, 0)),
      INDEX('Wage Grid'!H$14:H$56, MATCH($W58, ListGridLevel, 0))), 0)</f>
        <v>0</v>
      </c>
      <c r="Z58" s="365">
        <f>IFERROR(IF(AND($A58="Layered-Over", OR($W58="14-P",$W58="15-P",$W58="16-P",$W58="17-P",$W58="18-P",$W58="19-P",$W58="20-P")),
      INDEX('Wage Grid'!O$14:O$20, MATCH($W58, ListLayeredOverParaproGridLevel, 0)),
      INDEX('Wage Grid'!I$14:I$56, MATCH($W58, ListGridLevel, 0))), 0)</f>
        <v>0</v>
      </c>
      <c r="AA58" s="365">
        <f>IFERROR(IF(AND($A58="Layered-Over", OR($W58="14-P",$W58="15-P",$W58="16-P",$W58="17-P",$W58="18-P",$W58="19-P",$W58="20-P")),
      INDEX('Wage Grid'!P$14:P$20, MATCH($W58, ListLayeredOverParaproGridLevel, 0)),
      INDEX('Wage Grid'!J$14:J$56, MATCH($W58, ListGridLevel, 0))), 0)</f>
        <v>0</v>
      </c>
      <c r="AB58" s="365">
        <f t="shared" si="2"/>
        <v>0</v>
      </c>
      <c r="AC58" s="365">
        <f t="shared" si="3"/>
        <v>0</v>
      </c>
    </row>
    <row r="59" spans="1:29" ht="15" customHeight="1" x14ac:dyDescent="0.25">
      <c r="A59" s="256"/>
      <c r="B59" s="64"/>
      <c r="C59" s="257"/>
      <c r="D59" s="70"/>
      <c r="E59" s="258"/>
      <c r="F59" s="946" t="str">
        <f t="shared" si="4"/>
        <v/>
      </c>
      <c r="G59" s="868"/>
      <c r="H59" s="258"/>
      <c r="I59" s="202"/>
      <c r="J59" s="246"/>
      <c r="K59" s="263" t="str">
        <f t="shared" si="6"/>
        <v/>
      </c>
      <c r="L59" s="227"/>
      <c r="M59" s="228"/>
      <c r="N59" s="228"/>
      <c r="O59" s="229"/>
      <c r="P59" s="202"/>
      <c r="Q59" s="189"/>
      <c r="R59" s="977"/>
      <c r="S59" s="978"/>
      <c r="T59" s="979"/>
      <c r="U59" s="983">
        <f>_xlfn.IFNA(IF($A59="Layered-Over",INDEX('Wage Grid'!$D$14:$D$80,MATCH($B59,ListBargainingUnit,0)),IF($C59=0,INDEX('Wage Grid'!$C$14:$C$80,MATCH($B59,ListBargainingUnit,0)),$C59)),0)</f>
        <v>0</v>
      </c>
      <c r="V59" s="827">
        <f>_xlfn.IFNA(IF($A59="Layered-Over",INDEX('Wage Grid'!$D$14:$D$80,MATCH($D59,ListBargainingUnit,0)),IF($E59=0,INDEX('Wage Grid'!$C$14:$C$80,MATCH($D59,ListBargainingUnit,0)),$E59)),0)</f>
        <v>0</v>
      </c>
      <c r="W59" s="827">
        <f t="shared" si="1"/>
        <v>0</v>
      </c>
      <c r="X59" s="365">
        <f>IFERROR(IF(AND($A59="Layered-Over", OR($W59="14-P",$W59="15-P",$W59="16-P",$W59="17-P",$W59="18-P",$W59="19-P",$W59="20-P")),
      INDEX('Wage Grid'!M$14:M$20, MATCH(W59, ListLayeredOverParaproGridLevel, 0)),
      INDEX('Wage Grid'!G$14:G$56, MATCH(W59, ListGridLevel, 0))), 0)</f>
        <v>0</v>
      </c>
      <c r="Y59" s="365">
        <f>IFERROR(IF(AND($A59="Layered-Over", OR($W59="14-P",$W59="15-P",$W59="16-P",$W59="17-P",$W59="18-P",$W59="19-P",$W59="20-P")),
      INDEX('Wage Grid'!N$14:N$20, MATCH($W59, ListLayeredOverParaproGridLevel, 0)),
      INDEX('Wage Grid'!H$14:H$56, MATCH($W59, ListGridLevel, 0))), 0)</f>
        <v>0</v>
      </c>
      <c r="Z59" s="365">
        <f>IFERROR(IF(AND($A59="Layered-Over", OR($W59="14-P",$W59="15-P",$W59="16-P",$W59="17-P",$W59="18-P",$W59="19-P",$W59="20-P")),
      INDEX('Wage Grid'!O$14:O$20, MATCH($W59, ListLayeredOverParaproGridLevel, 0)),
      INDEX('Wage Grid'!I$14:I$56, MATCH($W59, ListGridLevel, 0))), 0)</f>
        <v>0</v>
      </c>
      <c r="AA59" s="365">
        <f>IFERROR(IF(AND($A59="Layered-Over", OR($W59="14-P",$W59="15-P",$W59="16-P",$W59="17-P",$W59="18-P",$W59="19-P",$W59="20-P")),
      INDEX('Wage Grid'!P$14:P$20, MATCH($W59, ListLayeredOverParaproGridLevel, 0)),
      INDEX('Wage Grid'!J$14:J$56, MATCH($W59, ListGridLevel, 0))), 0)</f>
        <v>0</v>
      </c>
      <c r="AB59" s="365">
        <f t="shared" si="2"/>
        <v>0</v>
      </c>
      <c r="AC59" s="365">
        <f t="shared" si="3"/>
        <v>0</v>
      </c>
    </row>
    <row r="60" spans="1:29" ht="15" customHeight="1" x14ac:dyDescent="0.25">
      <c r="A60" s="256"/>
      <c r="B60" s="64"/>
      <c r="C60" s="257"/>
      <c r="D60" s="70"/>
      <c r="E60" s="258"/>
      <c r="F60" s="946" t="str">
        <f t="shared" si="4"/>
        <v/>
      </c>
      <c r="G60" s="868"/>
      <c r="H60" s="258"/>
      <c r="I60" s="202"/>
      <c r="J60" s="246"/>
      <c r="K60" s="263" t="str">
        <f t="shared" si="6"/>
        <v/>
      </c>
      <c r="L60" s="227"/>
      <c r="M60" s="228"/>
      <c r="N60" s="228"/>
      <c r="O60" s="229"/>
      <c r="P60" s="202"/>
      <c r="Q60" s="189"/>
      <c r="R60" s="977"/>
      <c r="S60" s="978"/>
      <c r="T60" s="979"/>
      <c r="U60" s="983">
        <f>_xlfn.IFNA(IF($A60="Layered-Over",INDEX('Wage Grid'!$D$14:$D$80,MATCH($B60,ListBargainingUnit,0)),IF($C60=0,INDEX('Wage Grid'!$C$14:$C$80,MATCH($B60,ListBargainingUnit,0)),$C60)),0)</f>
        <v>0</v>
      </c>
      <c r="V60" s="827">
        <f>_xlfn.IFNA(IF($A60="Layered-Over",INDEX('Wage Grid'!$D$14:$D$80,MATCH($D60,ListBargainingUnit,0)),IF($E60=0,INDEX('Wage Grid'!$C$14:$C$80,MATCH($D60,ListBargainingUnit,0)),$E60)),0)</f>
        <v>0</v>
      </c>
      <c r="W60" s="827">
        <f t="shared" si="1"/>
        <v>0</v>
      </c>
      <c r="X60" s="365">
        <f>IFERROR(IF(AND($A60="Layered-Over", OR($W60="14-P",$W60="15-P",$W60="16-P",$W60="17-P",$W60="18-P",$W60="19-P",$W60="20-P")),
      INDEX('Wage Grid'!M$14:M$20, MATCH(W60, ListLayeredOverParaproGridLevel, 0)),
      INDEX('Wage Grid'!G$14:G$56, MATCH(W60, ListGridLevel, 0))), 0)</f>
        <v>0</v>
      </c>
      <c r="Y60" s="365">
        <f>IFERROR(IF(AND($A60="Layered-Over", OR($W60="14-P",$W60="15-P",$W60="16-P",$W60="17-P",$W60="18-P",$W60="19-P",$W60="20-P")),
      INDEX('Wage Grid'!N$14:N$20, MATCH($W60, ListLayeredOverParaproGridLevel, 0)),
      INDEX('Wage Grid'!H$14:H$56, MATCH($W60, ListGridLevel, 0))), 0)</f>
        <v>0</v>
      </c>
      <c r="Z60" s="365">
        <f>IFERROR(IF(AND($A60="Layered-Over", OR($W60="14-P",$W60="15-P",$W60="16-P",$W60="17-P",$W60="18-P",$W60="19-P",$W60="20-P")),
      INDEX('Wage Grid'!O$14:O$20, MATCH($W60, ListLayeredOverParaproGridLevel, 0)),
      INDEX('Wage Grid'!I$14:I$56, MATCH($W60, ListGridLevel, 0))), 0)</f>
        <v>0</v>
      </c>
      <c r="AA60" s="365">
        <f>IFERROR(IF(AND($A60="Layered-Over", OR($W60="14-P",$W60="15-P",$W60="16-P",$W60="17-P",$W60="18-P",$W60="19-P",$W60="20-P")),
      INDEX('Wage Grid'!P$14:P$20, MATCH($W60, ListLayeredOverParaproGridLevel, 0)),
      INDEX('Wage Grid'!J$14:J$56, MATCH($W60, ListGridLevel, 0))), 0)</f>
        <v>0</v>
      </c>
      <c r="AB60" s="365">
        <f t="shared" si="2"/>
        <v>0</v>
      </c>
      <c r="AC60" s="365">
        <f t="shared" si="3"/>
        <v>0</v>
      </c>
    </row>
    <row r="61" spans="1:29" ht="15" customHeight="1" x14ac:dyDescent="0.25">
      <c r="A61" s="256"/>
      <c r="B61" s="64"/>
      <c r="C61" s="257"/>
      <c r="D61" s="70"/>
      <c r="E61" s="258"/>
      <c r="F61" s="946" t="str">
        <f t="shared" si="4"/>
        <v/>
      </c>
      <c r="G61" s="868"/>
      <c r="H61" s="258"/>
      <c r="I61" s="202"/>
      <c r="J61" s="246"/>
      <c r="K61" s="263" t="str">
        <f t="shared" si="6"/>
        <v/>
      </c>
      <c r="L61" s="227"/>
      <c r="M61" s="228"/>
      <c r="N61" s="228"/>
      <c r="O61" s="229"/>
      <c r="P61" s="202"/>
      <c r="Q61" s="189"/>
      <c r="R61" s="977"/>
      <c r="S61" s="978"/>
      <c r="T61" s="979"/>
      <c r="U61" s="983">
        <f>_xlfn.IFNA(IF($A61="Layered-Over",INDEX('Wage Grid'!$D$14:$D$80,MATCH($B61,ListBargainingUnit,0)),IF($C61=0,INDEX('Wage Grid'!$C$14:$C$80,MATCH($B61,ListBargainingUnit,0)),$C61)),0)</f>
        <v>0</v>
      </c>
      <c r="V61" s="827">
        <f>_xlfn.IFNA(IF($A61="Layered-Over",INDEX('Wage Grid'!$D$14:$D$80,MATCH($D61,ListBargainingUnit,0)),IF($E61=0,INDEX('Wage Grid'!$C$14:$C$80,MATCH($D61,ListBargainingUnit,0)),$E61)),0)</f>
        <v>0</v>
      </c>
      <c r="W61" s="827">
        <f t="shared" si="1"/>
        <v>0</v>
      </c>
      <c r="X61" s="365">
        <f>IFERROR(IF(AND($A61="Layered-Over", OR($W61="14-P",$W61="15-P",$W61="16-P",$W61="17-P",$W61="18-P",$W61="19-P",$W61="20-P")),
      INDEX('Wage Grid'!M$14:M$20, MATCH(W61, ListLayeredOverParaproGridLevel, 0)),
      INDEX('Wage Grid'!G$14:G$56, MATCH(W61, ListGridLevel, 0))), 0)</f>
        <v>0</v>
      </c>
      <c r="Y61" s="365">
        <f>IFERROR(IF(AND($A61="Layered-Over", OR($W61="14-P",$W61="15-P",$W61="16-P",$W61="17-P",$W61="18-P",$W61="19-P",$W61="20-P")),
      INDEX('Wage Grid'!N$14:N$20, MATCH($W61, ListLayeredOverParaproGridLevel, 0)),
      INDEX('Wage Grid'!H$14:H$56, MATCH($W61, ListGridLevel, 0))), 0)</f>
        <v>0</v>
      </c>
      <c r="Z61" s="365">
        <f>IFERROR(IF(AND($A61="Layered-Over", OR($W61="14-P",$W61="15-P",$W61="16-P",$W61="17-P",$W61="18-P",$W61="19-P",$W61="20-P")),
      INDEX('Wage Grid'!O$14:O$20, MATCH($W61, ListLayeredOverParaproGridLevel, 0)),
      INDEX('Wage Grid'!I$14:I$56, MATCH($W61, ListGridLevel, 0))), 0)</f>
        <v>0</v>
      </c>
      <c r="AA61" s="365">
        <f>IFERROR(IF(AND($A61="Layered-Over", OR($W61="14-P",$W61="15-P",$W61="16-P",$W61="17-P",$W61="18-P",$W61="19-P",$W61="20-P")),
      INDEX('Wage Grid'!P$14:P$20, MATCH($W61, ListLayeredOverParaproGridLevel, 0)),
      INDEX('Wage Grid'!J$14:J$56, MATCH($W61, ListGridLevel, 0))), 0)</f>
        <v>0</v>
      </c>
      <c r="AB61" s="365">
        <f t="shared" si="2"/>
        <v>0</v>
      </c>
      <c r="AC61" s="365">
        <f t="shared" si="3"/>
        <v>0</v>
      </c>
    </row>
    <row r="62" spans="1:29" ht="15" customHeight="1" x14ac:dyDescent="0.25">
      <c r="A62" s="256"/>
      <c r="B62" s="64"/>
      <c r="C62" s="257"/>
      <c r="D62" s="70"/>
      <c r="E62" s="258"/>
      <c r="F62" s="946" t="str">
        <f t="shared" si="4"/>
        <v/>
      </c>
      <c r="G62" s="868"/>
      <c r="H62" s="258"/>
      <c r="I62" s="202"/>
      <c r="J62" s="246"/>
      <c r="K62" s="263" t="str">
        <f t="shared" si="6"/>
        <v/>
      </c>
      <c r="L62" s="227"/>
      <c r="M62" s="228"/>
      <c r="N62" s="228"/>
      <c r="O62" s="229"/>
      <c r="P62" s="202"/>
      <c r="Q62" s="189"/>
      <c r="R62" s="977"/>
      <c r="S62" s="978"/>
      <c r="T62" s="979"/>
      <c r="U62" s="983">
        <f>_xlfn.IFNA(IF($A62="Layered-Over",INDEX('Wage Grid'!$D$14:$D$80,MATCH($B62,ListBargainingUnit,0)),IF($C62=0,INDEX('Wage Grid'!$C$14:$C$80,MATCH($B62,ListBargainingUnit,0)),$C62)),0)</f>
        <v>0</v>
      </c>
      <c r="V62" s="827">
        <f>_xlfn.IFNA(IF($A62="Layered-Over",INDEX('Wage Grid'!$D$14:$D$80,MATCH($D62,ListBargainingUnit,0)),IF($E62=0,INDEX('Wage Grid'!$C$14:$C$80,MATCH($D62,ListBargainingUnit,0)),$E62)),0)</f>
        <v>0</v>
      </c>
      <c r="W62" s="827">
        <f t="shared" si="1"/>
        <v>0</v>
      </c>
      <c r="X62" s="365">
        <f>IFERROR(IF(AND($A62="Layered-Over", OR($W62="14-P",$W62="15-P",$W62="16-P",$W62="17-P",$W62="18-P",$W62="19-P",$W62="20-P")),
      INDEX('Wage Grid'!M$14:M$20, MATCH(W62, ListLayeredOverParaproGridLevel, 0)),
      INDEX('Wage Grid'!G$14:G$56, MATCH(W62, ListGridLevel, 0))), 0)</f>
        <v>0</v>
      </c>
      <c r="Y62" s="365">
        <f>IFERROR(IF(AND($A62="Layered-Over", OR($W62="14-P",$W62="15-P",$W62="16-P",$W62="17-P",$W62="18-P",$W62="19-P",$W62="20-P")),
      INDEX('Wage Grid'!N$14:N$20, MATCH($W62, ListLayeredOverParaproGridLevel, 0)),
      INDEX('Wage Grid'!H$14:H$56, MATCH($W62, ListGridLevel, 0))), 0)</f>
        <v>0</v>
      </c>
      <c r="Z62" s="365">
        <f>IFERROR(IF(AND($A62="Layered-Over", OR($W62="14-P",$W62="15-P",$W62="16-P",$W62="17-P",$W62="18-P",$W62="19-P",$W62="20-P")),
      INDEX('Wage Grid'!O$14:O$20, MATCH($W62, ListLayeredOverParaproGridLevel, 0)),
      INDEX('Wage Grid'!I$14:I$56, MATCH($W62, ListGridLevel, 0))), 0)</f>
        <v>0</v>
      </c>
      <c r="AA62" s="365">
        <f>IFERROR(IF(AND($A62="Layered-Over", OR($W62="14-P",$W62="15-P",$W62="16-P",$W62="17-P",$W62="18-P",$W62="19-P",$W62="20-P")),
      INDEX('Wage Grid'!P$14:P$20, MATCH($W62, ListLayeredOverParaproGridLevel, 0)),
      INDEX('Wage Grid'!J$14:J$56, MATCH($W62, ListGridLevel, 0))), 0)</f>
        <v>0</v>
      </c>
      <c r="AB62" s="365">
        <f t="shared" si="2"/>
        <v>0</v>
      </c>
      <c r="AC62" s="365">
        <f t="shared" si="3"/>
        <v>0</v>
      </c>
    </row>
    <row r="63" spans="1:29" ht="15" customHeight="1" x14ac:dyDescent="0.25">
      <c r="A63" s="256"/>
      <c r="B63" s="64"/>
      <c r="C63" s="257"/>
      <c r="D63" s="70"/>
      <c r="E63" s="258"/>
      <c r="F63" s="946" t="str">
        <f t="shared" si="4"/>
        <v/>
      </c>
      <c r="G63" s="868"/>
      <c r="H63" s="258"/>
      <c r="I63" s="202"/>
      <c r="J63" s="246"/>
      <c r="K63" s="263" t="str">
        <f t="shared" si="6"/>
        <v/>
      </c>
      <c r="L63" s="227"/>
      <c r="M63" s="228"/>
      <c r="N63" s="228"/>
      <c r="O63" s="229"/>
      <c r="P63" s="202"/>
      <c r="Q63" s="189"/>
      <c r="R63" s="977"/>
      <c r="S63" s="978"/>
      <c r="T63" s="979"/>
      <c r="U63" s="983">
        <f>_xlfn.IFNA(IF($A63="Layered-Over",INDEX('Wage Grid'!$D$14:$D$80,MATCH($B63,ListBargainingUnit,0)),IF($C63=0,INDEX('Wage Grid'!$C$14:$C$80,MATCH($B63,ListBargainingUnit,0)),$C63)),0)</f>
        <v>0</v>
      </c>
      <c r="V63" s="827">
        <f>_xlfn.IFNA(IF($A63="Layered-Over",INDEX('Wage Grid'!$D$14:$D$80,MATCH($D63,ListBargainingUnit,0)),IF($E63=0,INDEX('Wage Grid'!$C$14:$C$80,MATCH($D63,ListBargainingUnit,0)),$E63)),0)</f>
        <v>0</v>
      </c>
      <c r="W63" s="827">
        <f t="shared" si="1"/>
        <v>0</v>
      </c>
      <c r="X63" s="365">
        <f>IFERROR(IF(AND($A63="Layered-Over", OR($W63="14-P",$W63="15-P",$W63="16-P",$W63="17-P",$W63="18-P",$W63="19-P",$W63="20-P")),
      INDEX('Wage Grid'!M$14:M$20, MATCH(W63, ListLayeredOverParaproGridLevel, 0)),
      INDEX('Wage Grid'!G$14:G$56, MATCH(W63, ListGridLevel, 0))), 0)</f>
        <v>0</v>
      </c>
      <c r="Y63" s="365">
        <f>IFERROR(IF(AND($A63="Layered-Over", OR($W63="14-P",$W63="15-P",$W63="16-P",$W63="17-P",$W63="18-P",$W63="19-P",$W63="20-P")),
      INDEX('Wage Grid'!N$14:N$20, MATCH($W63, ListLayeredOverParaproGridLevel, 0)),
      INDEX('Wage Grid'!H$14:H$56, MATCH($W63, ListGridLevel, 0))), 0)</f>
        <v>0</v>
      </c>
      <c r="Z63" s="365">
        <f>IFERROR(IF(AND($A63="Layered-Over", OR($W63="14-P",$W63="15-P",$W63="16-P",$W63="17-P",$W63="18-P",$W63="19-P",$W63="20-P")),
      INDEX('Wage Grid'!O$14:O$20, MATCH($W63, ListLayeredOverParaproGridLevel, 0)),
      INDEX('Wage Grid'!I$14:I$56, MATCH($W63, ListGridLevel, 0))), 0)</f>
        <v>0</v>
      </c>
      <c r="AA63" s="365">
        <f>IFERROR(IF(AND($A63="Layered-Over", OR($W63="14-P",$W63="15-P",$W63="16-P",$W63="17-P",$W63="18-P",$W63="19-P",$W63="20-P")),
      INDEX('Wage Grid'!P$14:P$20, MATCH($W63, ListLayeredOverParaproGridLevel, 0)),
      INDEX('Wage Grid'!J$14:J$56, MATCH($W63, ListGridLevel, 0))), 0)</f>
        <v>0</v>
      </c>
      <c r="AB63" s="365">
        <f t="shared" si="2"/>
        <v>0</v>
      </c>
      <c r="AC63" s="365">
        <f t="shared" si="3"/>
        <v>0</v>
      </c>
    </row>
    <row r="64" spans="1:29" ht="15" customHeight="1" x14ac:dyDescent="0.25">
      <c r="A64" s="256"/>
      <c r="B64" s="64"/>
      <c r="C64" s="257"/>
      <c r="D64" s="70"/>
      <c r="E64" s="258"/>
      <c r="F64" s="946" t="str">
        <f t="shared" si="4"/>
        <v/>
      </c>
      <c r="G64" s="868"/>
      <c r="H64" s="258"/>
      <c r="I64" s="202"/>
      <c r="J64" s="246"/>
      <c r="K64" s="263" t="str">
        <f t="shared" si="6"/>
        <v/>
      </c>
      <c r="L64" s="227"/>
      <c r="M64" s="228"/>
      <c r="N64" s="228"/>
      <c r="O64" s="229"/>
      <c r="P64" s="202"/>
      <c r="Q64" s="189"/>
      <c r="R64" s="977"/>
      <c r="S64" s="978"/>
      <c r="T64" s="979"/>
      <c r="U64" s="983">
        <f>_xlfn.IFNA(IF($A64="Layered-Over",INDEX('Wage Grid'!$D$14:$D$80,MATCH($B64,ListBargainingUnit,0)),IF($C64=0,INDEX('Wage Grid'!$C$14:$C$80,MATCH($B64,ListBargainingUnit,0)),$C64)),0)</f>
        <v>0</v>
      </c>
      <c r="V64" s="827">
        <f>_xlfn.IFNA(IF($A64="Layered-Over",INDEX('Wage Grid'!$D$14:$D$80,MATCH($D64,ListBargainingUnit,0)),IF($E64=0,INDEX('Wage Grid'!$C$14:$C$80,MATCH($D64,ListBargainingUnit,0)),$E64)),0)</f>
        <v>0</v>
      </c>
      <c r="W64" s="827">
        <f t="shared" si="1"/>
        <v>0</v>
      </c>
      <c r="X64" s="365">
        <f>IFERROR(IF(AND($A64="Layered-Over", OR($W64="14-P",$W64="15-P",$W64="16-P",$W64="17-P",$W64="18-P",$W64="19-P",$W64="20-P")),
      INDEX('Wage Grid'!M$14:M$20, MATCH(W64, ListLayeredOverParaproGridLevel, 0)),
      INDEX('Wage Grid'!G$14:G$56, MATCH(W64, ListGridLevel, 0))), 0)</f>
        <v>0</v>
      </c>
      <c r="Y64" s="365">
        <f>IFERROR(IF(AND($A64="Layered-Over", OR($W64="14-P",$W64="15-P",$W64="16-P",$W64="17-P",$W64="18-P",$W64="19-P",$W64="20-P")),
      INDEX('Wage Grid'!N$14:N$20, MATCH($W64, ListLayeredOverParaproGridLevel, 0)),
      INDEX('Wage Grid'!H$14:H$56, MATCH($W64, ListGridLevel, 0))), 0)</f>
        <v>0</v>
      </c>
      <c r="Z64" s="365">
        <f>IFERROR(IF(AND($A64="Layered-Over", OR($W64="14-P",$W64="15-P",$W64="16-P",$W64="17-P",$W64="18-P",$W64="19-P",$W64="20-P")),
      INDEX('Wage Grid'!O$14:O$20, MATCH($W64, ListLayeredOverParaproGridLevel, 0)),
      INDEX('Wage Grid'!I$14:I$56, MATCH($W64, ListGridLevel, 0))), 0)</f>
        <v>0</v>
      </c>
      <c r="AA64" s="365">
        <f>IFERROR(IF(AND($A64="Layered-Over", OR($W64="14-P",$W64="15-P",$W64="16-P",$W64="17-P",$W64="18-P",$W64="19-P",$W64="20-P")),
      INDEX('Wage Grid'!P$14:P$20, MATCH($W64, ListLayeredOverParaproGridLevel, 0)),
      INDEX('Wage Grid'!J$14:J$56, MATCH($W64, ListGridLevel, 0))), 0)</f>
        <v>0</v>
      </c>
      <c r="AB64" s="365">
        <f t="shared" si="2"/>
        <v>0</v>
      </c>
      <c r="AC64" s="365">
        <f t="shared" si="3"/>
        <v>0</v>
      </c>
    </row>
    <row r="65" spans="1:29" ht="15" customHeight="1" x14ac:dyDescent="0.25">
      <c r="A65" s="256"/>
      <c r="B65" s="64"/>
      <c r="C65" s="257"/>
      <c r="D65" s="70"/>
      <c r="E65" s="258"/>
      <c r="F65" s="946" t="str">
        <f t="shared" si="4"/>
        <v/>
      </c>
      <c r="G65" s="868"/>
      <c r="H65" s="258"/>
      <c r="I65" s="202"/>
      <c r="J65" s="246"/>
      <c r="K65" s="263" t="str">
        <f t="shared" si="6"/>
        <v/>
      </c>
      <c r="L65" s="227"/>
      <c r="M65" s="228"/>
      <c r="N65" s="228"/>
      <c r="O65" s="229"/>
      <c r="P65" s="202"/>
      <c r="Q65" s="189"/>
      <c r="R65" s="977"/>
      <c r="S65" s="978"/>
      <c r="T65" s="979"/>
      <c r="U65" s="983">
        <f>_xlfn.IFNA(IF($A65="Layered-Over",INDEX('Wage Grid'!$D$14:$D$80,MATCH($B65,ListBargainingUnit,0)),IF($C65=0,INDEX('Wage Grid'!$C$14:$C$80,MATCH($B65,ListBargainingUnit,0)),$C65)),0)</f>
        <v>0</v>
      </c>
      <c r="V65" s="827">
        <f>_xlfn.IFNA(IF($A65="Layered-Over",INDEX('Wage Grid'!$D$14:$D$80,MATCH($D65,ListBargainingUnit,0)),IF($E65=0,INDEX('Wage Grid'!$C$14:$C$80,MATCH($D65,ListBargainingUnit,0)),$E65)),0)</f>
        <v>0</v>
      </c>
      <c r="W65" s="827">
        <f t="shared" si="1"/>
        <v>0</v>
      </c>
      <c r="X65" s="365">
        <f>IFERROR(IF(AND($A65="Layered-Over", OR($W65="14-P",$W65="15-P",$W65="16-P",$W65="17-P",$W65="18-P",$W65="19-P",$W65="20-P")),
      INDEX('Wage Grid'!M$14:M$20, MATCH(W65, ListLayeredOverParaproGridLevel, 0)),
      INDEX('Wage Grid'!G$14:G$56, MATCH(W65, ListGridLevel, 0))), 0)</f>
        <v>0</v>
      </c>
      <c r="Y65" s="365">
        <f>IFERROR(IF(AND($A65="Layered-Over", OR($W65="14-P",$W65="15-P",$W65="16-P",$W65="17-P",$W65="18-P",$W65="19-P",$W65="20-P")),
      INDEX('Wage Grid'!N$14:N$20, MATCH($W65, ListLayeredOverParaproGridLevel, 0)),
      INDEX('Wage Grid'!H$14:H$56, MATCH($W65, ListGridLevel, 0))), 0)</f>
        <v>0</v>
      </c>
      <c r="Z65" s="365">
        <f>IFERROR(IF(AND($A65="Layered-Over", OR($W65="14-P",$W65="15-P",$W65="16-P",$W65="17-P",$W65="18-P",$W65="19-P",$W65="20-P")),
      INDEX('Wage Grid'!O$14:O$20, MATCH($W65, ListLayeredOverParaproGridLevel, 0)),
      INDEX('Wage Grid'!I$14:I$56, MATCH($W65, ListGridLevel, 0))), 0)</f>
        <v>0</v>
      </c>
      <c r="AA65" s="365">
        <f>IFERROR(IF(AND($A65="Layered-Over", OR($W65="14-P",$W65="15-P",$W65="16-P",$W65="17-P",$W65="18-P",$W65="19-P",$W65="20-P")),
      INDEX('Wage Grid'!P$14:P$20, MATCH($W65, ListLayeredOverParaproGridLevel, 0)),
      INDEX('Wage Grid'!J$14:J$56, MATCH($W65, ListGridLevel, 0))), 0)</f>
        <v>0</v>
      </c>
      <c r="AB65" s="365">
        <f t="shared" si="2"/>
        <v>0</v>
      </c>
      <c r="AC65" s="365">
        <f t="shared" si="3"/>
        <v>0</v>
      </c>
    </row>
    <row r="66" spans="1:29" ht="15" customHeight="1" x14ac:dyDescent="0.25">
      <c r="A66" s="256"/>
      <c r="B66" s="64"/>
      <c r="C66" s="257"/>
      <c r="D66" s="70"/>
      <c r="E66" s="258"/>
      <c r="F66" s="946" t="str">
        <f t="shared" si="4"/>
        <v/>
      </c>
      <c r="G66" s="868"/>
      <c r="H66" s="258"/>
      <c r="I66" s="202"/>
      <c r="J66" s="246"/>
      <c r="K66" s="263" t="str">
        <f t="shared" si="6"/>
        <v/>
      </c>
      <c r="L66" s="227"/>
      <c r="M66" s="228"/>
      <c r="N66" s="228"/>
      <c r="O66" s="229"/>
      <c r="P66" s="202"/>
      <c r="Q66" s="189"/>
      <c r="R66" s="977"/>
      <c r="S66" s="978"/>
      <c r="T66" s="979"/>
      <c r="U66" s="983">
        <f>_xlfn.IFNA(IF($A66="Layered-Over",INDEX('Wage Grid'!$D$14:$D$80,MATCH($B66,ListBargainingUnit,0)),IF($C66=0,INDEX('Wage Grid'!$C$14:$C$80,MATCH($B66,ListBargainingUnit,0)),$C66)),0)</f>
        <v>0</v>
      </c>
      <c r="V66" s="827">
        <f>_xlfn.IFNA(IF($A66="Layered-Over",INDEX('Wage Grid'!$D$14:$D$80,MATCH($D66,ListBargainingUnit,0)),IF($E66=0,INDEX('Wage Grid'!$C$14:$C$80,MATCH($D66,ListBargainingUnit,0)),$E66)),0)</f>
        <v>0</v>
      </c>
      <c r="W66" s="827">
        <f t="shared" si="1"/>
        <v>0</v>
      </c>
      <c r="X66" s="365">
        <f>IFERROR(IF(AND($A66="Layered-Over", OR($W66="14-P",$W66="15-P",$W66="16-P",$W66="17-P",$W66="18-P",$W66="19-P",$W66="20-P")),
      INDEX('Wage Grid'!M$14:M$20, MATCH(W66, ListLayeredOverParaproGridLevel, 0)),
      INDEX('Wage Grid'!G$14:G$56, MATCH(W66, ListGridLevel, 0))), 0)</f>
        <v>0</v>
      </c>
      <c r="Y66" s="365">
        <f>IFERROR(IF(AND($A66="Layered-Over", OR($W66="14-P",$W66="15-P",$W66="16-P",$W66="17-P",$W66="18-P",$W66="19-P",$W66="20-P")),
      INDEX('Wage Grid'!N$14:N$20, MATCH($W66, ListLayeredOverParaproGridLevel, 0)),
      INDEX('Wage Grid'!H$14:H$56, MATCH($W66, ListGridLevel, 0))), 0)</f>
        <v>0</v>
      </c>
      <c r="Z66" s="365">
        <f>IFERROR(IF(AND($A66="Layered-Over", OR($W66="14-P",$W66="15-P",$W66="16-P",$W66="17-P",$W66="18-P",$W66="19-P",$W66="20-P")),
      INDEX('Wage Grid'!O$14:O$20, MATCH($W66, ListLayeredOverParaproGridLevel, 0)),
      INDEX('Wage Grid'!I$14:I$56, MATCH($W66, ListGridLevel, 0))), 0)</f>
        <v>0</v>
      </c>
      <c r="AA66" s="365">
        <f>IFERROR(IF(AND($A66="Layered-Over", OR($W66="14-P",$W66="15-P",$W66="16-P",$W66="17-P",$W66="18-P",$W66="19-P",$W66="20-P")),
      INDEX('Wage Grid'!P$14:P$20, MATCH($W66, ListLayeredOverParaproGridLevel, 0)),
      INDEX('Wage Grid'!J$14:J$56, MATCH($W66, ListGridLevel, 0))), 0)</f>
        <v>0</v>
      </c>
      <c r="AB66" s="365">
        <f t="shared" si="2"/>
        <v>0</v>
      </c>
      <c r="AC66" s="365">
        <f t="shared" si="3"/>
        <v>0</v>
      </c>
    </row>
    <row r="67" spans="1:29" ht="15" customHeight="1" x14ac:dyDescent="0.25">
      <c r="A67" s="256"/>
      <c r="B67" s="64"/>
      <c r="C67" s="257"/>
      <c r="D67" s="70"/>
      <c r="E67" s="258"/>
      <c r="F67" s="946" t="str">
        <f t="shared" si="4"/>
        <v/>
      </c>
      <c r="G67" s="868"/>
      <c r="H67" s="258"/>
      <c r="I67" s="202"/>
      <c r="J67" s="246"/>
      <c r="K67" s="263" t="str">
        <f t="shared" si="6"/>
        <v/>
      </c>
      <c r="L67" s="227"/>
      <c r="M67" s="228"/>
      <c r="N67" s="228"/>
      <c r="O67" s="229"/>
      <c r="P67" s="202"/>
      <c r="Q67" s="189"/>
      <c r="R67" s="977"/>
      <c r="S67" s="978"/>
      <c r="T67" s="979"/>
      <c r="U67" s="983">
        <f>_xlfn.IFNA(IF($A67="Layered-Over",INDEX('Wage Grid'!$D$14:$D$80,MATCH($B67,ListBargainingUnit,0)),IF($C67=0,INDEX('Wage Grid'!$C$14:$C$80,MATCH($B67,ListBargainingUnit,0)),$C67)),0)</f>
        <v>0</v>
      </c>
      <c r="V67" s="827">
        <f>_xlfn.IFNA(IF($A67="Layered-Over",INDEX('Wage Grid'!$D$14:$D$80,MATCH($D67,ListBargainingUnit,0)),IF($E67=0,INDEX('Wage Grid'!$C$14:$C$80,MATCH($D67,ListBargainingUnit,0)),$E67)),0)</f>
        <v>0</v>
      </c>
      <c r="W67" s="827">
        <f t="shared" si="1"/>
        <v>0</v>
      </c>
      <c r="X67" s="365">
        <f>IFERROR(IF(AND($A67="Layered-Over", OR($W67="14-P",$W67="15-P",$W67="16-P",$W67="17-P",$W67="18-P",$W67="19-P",$W67="20-P")),
      INDEX('Wage Grid'!M$14:M$20, MATCH(W67, ListLayeredOverParaproGridLevel, 0)),
      INDEX('Wage Grid'!G$14:G$56, MATCH(W67, ListGridLevel, 0))), 0)</f>
        <v>0</v>
      </c>
      <c r="Y67" s="365">
        <f>IFERROR(IF(AND($A67="Layered-Over", OR($W67="14-P",$W67="15-P",$W67="16-P",$W67="17-P",$W67="18-P",$W67="19-P",$W67="20-P")),
      INDEX('Wage Grid'!N$14:N$20, MATCH($W67, ListLayeredOverParaproGridLevel, 0)),
      INDEX('Wage Grid'!H$14:H$56, MATCH($W67, ListGridLevel, 0))), 0)</f>
        <v>0</v>
      </c>
      <c r="Z67" s="365">
        <f>IFERROR(IF(AND($A67="Layered-Over", OR($W67="14-P",$W67="15-P",$W67="16-P",$W67="17-P",$W67="18-P",$W67="19-P",$W67="20-P")),
      INDEX('Wage Grid'!O$14:O$20, MATCH($W67, ListLayeredOverParaproGridLevel, 0)),
      INDEX('Wage Grid'!I$14:I$56, MATCH($W67, ListGridLevel, 0))), 0)</f>
        <v>0</v>
      </c>
      <c r="AA67" s="365">
        <f>IFERROR(IF(AND($A67="Layered-Over", OR($W67="14-P",$W67="15-P",$W67="16-P",$W67="17-P",$W67="18-P",$W67="19-P",$W67="20-P")),
      INDEX('Wage Grid'!P$14:P$20, MATCH($W67, ListLayeredOverParaproGridLevel, 0)),
      INDEX('Wage Grid'!J$14:J$56, MATCH($W67, ListGridLevel, 0))), 0)</f>
        <v>0</v>
      </c>
      <c r="AB67" s="365">
        <f t="shared" si="2"/>
        <v>0</v>
      </c>
      <c r="AC67" s="365">
        <f t="shared" si="3"/>
        <v>0</v>
      </c>
    </row>
    <row r="68" spans="1:29" ht="15" customHeight="1" x14ac:dyDescent="0.25">
      <c r="A68" s="256"/>
      <c r="B68" s="64"/>
      <c r="C68" s="257"/>
      <c r="D68" s="70"/>
      <c r="E68" s="258"/>
      <c r="F68" s="946" t="str">
        <f t="shared" si="4"/>
        <v/>
      </c>
      <c r="G68" s="868"/>
      <c r="H68" s="258"/>
      <c r="I68" s="202"/>
      <c r="J68" s="246"/>
      <c r="K68" s="263" t="str">
        <f t="shared" si="6"/>
        <v/>
      </c>
      <c r="L68" s="227"/>
      <c r="M68" s="228"/>
      <c r="N68" s="228"/>
      <c r="O68" s="229"/>
      <c r="P68" s="202"/>
      <c r="Q68" s="189"/>
      <c r="R68" s="977"/>
      <c r="S68" s="978"/>
      <c r="T68" s="979"/>
      <c r="U68" s="983">
        <f>_xlfn.IFNA(IF($A68="Layered-Over",INDEX('Wage Grid'!$D$14:$D$80,MATCH($B68,ListBargainingUnit,0)),IF($C68=0,INDEX('Wage Grid'!$C$14:$C$80,MATCH($B68,ListBargainingUnit,0)),$C68)),0)</f>
        <v>0</v>
      </c>
      <c r="V68" s="827">
        <f>_xlfn.IFNA(IF($A68="Layered-Over",INDEX('Wage Grid'!$D$14:$D$80,MATCH($D68,ListBargainingUnit,0)),IF($E68=0,INDEX('Wage Grid'!$C$14:$C$80,MATCH($D68,ListBargainingUnit,0)),$E68)),0)</f>
        <v>0</v>
      </c>
      <c r="W68" s="827">
        <f t="shared" si="1"/>
        <v>0</v>
      </c>
      <c r="X68" s="365">
        <f>IFERROR(IF(AND($A68="Layered-Over", OR($W68="14-P",$W68="15-P",$W68="16-P",$W68="17-P",$W68="18-P",$W68="19-P",$W68="20-P")),
      INDEX('Wage Grid'!M$14:M$20, MATCH(W68, ListLayeredOverParaproGridLevel, 0)),
      INDEX('Wage Grid'!G$14:G$56, MATCH(W68, ListGridLevel, 0))), 0)</f>
        <v>0</v>
      </c>
      <c r="Y68" s="365">
        <f>IFERROR(IF(AND($A68="Layered-Over", OR($W68="14-P",$W68="15-P",$W68="16-P",$W68="17-P",$W68="18-P",$W68="19-P",$W68="20-P")),
      INDEX('Wage Grid'!N$14:N$20, MATCH($W68, ListLayeredOverParaproGridLevel, 0)),
      INDEX('Wage Grid'!H$14:H$56, MATCH($W68, ListGridLevel, 0))), 0)</f>
        <v>0</v>
      </c>
      <c r="Z68" s="365">
        <f>IFERROR(IF(AND($A68="Layered-Over", OR($W68="14-P",$W68="15-P",$W68="16-P",$W68="17-P",$W68="18-P",$W68="19-P",$W68="20-P")),
      INDEX('Wage Grid'!O$14:O$20, MATCH($W68, ListLayeredOverParaproGridLevel, 0)),
      INDEX('Wage Grid'!I$14:I$56, MATCH($W68, ListGridLevel, 0))), 0)</f>
        <v>0</v>
      </c>
      <c r="AA68" s="365">
        <f>IFERROR(IF(AND($A68="Layered-Over", OR($W68="14-P",$W68="15-P",$W68="16-P",$W68="17-P",$W68="18-P",$W68="19-P",$W68="20-P")),
      INDEX('Wage Grid'!P$14:P$20, MATCH($W68, ListLayeredOverParaproGridLevel, 0)),
      INDEX('Wage Grid'!J$14:J$56, MATCH($W68, ListGridLevel, 0))), 0)</f>
        <v>0</v>
      </c>
      <c r="AB68" s="365">
        <f t="shared" si="2"/>
        <v>0</v>
      </c>
      <c r="AC68" s="365">
        <f t="shared" si="3"/>
        <v>0</v>
      </c>
    </row>
    <row r="69" spans="1:29" ht="15" customHeight="1" x14ac:dyDescent="0.25">
      <c r="A69" s="256"/>
      <c r="B69" s="64"/>
      <c r="C69" s="257"/>
      <c r="D69" s="70"/>
      <c r="E69" s="258"/>
      <c r="F69" s="946" t="str">
        <f t="shared" si="4"/>
        <v/>
      </c>
      <c r="G69" s="868"/>
      <c r="H69" s="258"/>
      <c r="I69" s="202"/>
      <c r="J69" s="246"/>
      <c r="K69" s="263" t="str">
        <f t="shared" si="6"/>
        <v/>
      </c>
      <c r="L69" s="227"/>
      <c r="M69" s="228"/>
      <c r="N69" s="228"/>
      <c r="O69" s="229"/>
      <c r="P69" s="202"/>
      <c r="Q69" s="189"/>
      <c r="R69" s="977"/>
      <c r="S69" s="978"/>
      <c r="T69" s="979"/>
      <c r="U69" s="983">
        <f>_xlfn.IFNA(IF($A69="Layered-Over",INDEX('Wage Grid'!$D$14:$D$80,MATCH($B69,ListBargainingUnit,0)),IF($C69=0,INDEX('Wage Grid'!$C$14:$C$80,MATCH($B69,ListBargainingUnit,0)),$C69)),0)</f>
        <v>0</v>
      </c>
      <c r="V69" s="827">
        <f>_xlfn.IFNA(IF($A69="Layered-Over",INDEX('Wage Grid'!$D$14:$D$80,MATCH($D69,ListBargainingUnit,0)),IF($E69=0,INDEX('Wage Grid'!$C$14:$C$80,MATCH($D69,ListBargainingUnit,0)),$E69)),0)</f>
        <v>0</v>
      </c>
      <c r="W69" s="827">
        <f t="shared" si="1"/>
        <v>0</v>
      </c>
      <c r="X69" s="365">
        <f>IFERROR(IF(AND($A69="Layered-Over", OR($W69="14-P",$W69="15-P",$W69="16-P",$W69="17-P",$W69="18-P",$W69="19-P",$W69="20-P")),
      INDEX('Wage Grid'!M$14:M$20, MATCH(W69, ListLayeredOverParaproGridLevel, 0)),
      INDEX('Wage Grid'!G$14:G$56, MATCH(W69, ListGridLevel, 0))), 0)</f>
        <v>0</v>
      </c>
      <c r="Y69" s="365">
        <f>IFERROR(IF(AND($A69="Layered-Over", OR($W69="14-P",$W69="15-P",$W69="16-P",$W69="17-P",$W69="18-P",$W69="19-P",$W69="20-P")),
      INDEX('Wage Grid'!N$14:N$20, MATCH($W69, ListLayeredOverParaproGridLevel, 0)),
      INDEX('Wage Grid'!H$14:H$56, MATCH($W69, ListGridLevel, 0))), 0)</f>
        <v>0</v>
      </c>
      <c r="Z69" s="365">
        <f>IFERROR(IF(AND($A69="Layered-Over", OR($W69="14-P",$W69="15-P",$W69="16-P",$W69="17-P",$W69="18-P",$W69="19-P",$W69="20-P")),
      INDEX('Wage Grid'!O$14:O$20, MATCH($W69, ListLayeredOverParaproGridLevel, 0)),
      INDEX('Wage Grid'!I$14:I$56, MATCH($W69, ListGridLevel, 0))), 0)</f>
        <v>0</v>
      </c>
      <c r="AA69" s="365">
        <f>IFERROR(IF(AND($A69="Layered-Over", OR($W69="14-P",$W69="15-P",$W69="16-P",$W69="17-P",$W69="18-P",$W69="19-P",$W69="20-P")),
      INDEX('Wage Grid'!P$14:P$20, MATCH($W69, ListLayeredOverParaproGridLevel, 0)),
      INDEX('Wage Grid'!J$14:J$56, MATCH($W69, ListGridLevel, 0))), 0)</f>
        <v>0</v>
      </c>
      <c r="AB69" s="365">
        <f t="shared" si="2"/>
        <v>0</v>
      </c>
      <c r="AC69" s="365">
        <f t="shared" si="3"/>
        <v>0</v>
      </c>
    </row>
    <row r="70" spans="1:29" ht="15" customHeight="1" x14ac:dyDescent="0.25">
      <c r="A70" s="256"/>
      <c r="B70" s="64"/>
      <c r="C70" s="257"/>
      <c r="D70" s="70"/>
      <c r="E70" s="258"/>
      <c r="F70" s="946" t="str">
        <f t="shared" si="4"/>
        <v/>
      </c>
      <c r="G70" s="868"/>
      <c r="H70" s="258"/>
      <c r="I70" s="202"/>
      <c r="J70" s="246"/>
      <c r="K70" s="263" t="str">
        <f t="shared" si="6"/>
        <v/>
      </c>
      <c r="L70" s="227"/>
      <c r="M70" s="228"/>
      <c r="N70" s="228"/>
      <c r="O70" s="229"/>
      <c r="P70" s="202"/>
      <c r="Q70" s="189"/>
      <c r="R70" s="977"/>
      <c r="S70" s="978"/>
      <c r="T70" s="979"/>
      <c r="U70" s="983">
        <f>_xlfn.IFNA(IF($A70="Layered-Over",INDEX('Wage Grid'!$D$14:$D$80,MATCH($B70,ListBargainingUnit,0)),IF($C70=0,INDEX('Wage Grid'!$C$14:$C$80,MATCH($B70,ListBargainingUnit,0)),$C70)),0)</f>
        <v>0</v>
      </c>
      <c r="V70" s="827">
        <f>_xlfn.IFNA(IF($A70="Layered-Over",INDEX('Wage Grid'!$D$14:$D$80,MATCH($D70,ListBargainingUnit,0)),IF($E70=0,INDEX('Wage Grid'!$C$14:$C$80,MATCH($D70,ListBargainingUnit,0)),$E70)),0)</f>
        <v>0</v>
      </c>
      <c r="W70" s="827">
        <f t="shared" si="1"/>
        <v>0</v>
      </c>
      <c r="X70" s="365">
        <f>IFERROR(IF(AND($A70="Layered-Over", OR($W70="14-P",$W70="15-P",$W70="16-P",$W70="17-P",$W70="18-P",$W70="19-P",$W70="20-P")),
      INDEX('Wage Grid'!M$14:M$20, MATCH(W70, ListLayeredOverParaproGridLevel, 0)),
      INDEX('Wage Grid'!G$14:G$56, MATCH(W70, ListGridLevel, 0))), 0)</f>
        <v>0</v>
      </c>
      <c r="Y70" s="365">
        <f>IFERROR(IF(AND($A70="Layered-Over", OR($W70="14-P",$W70="15-P",$W70="16-P",$W70="17-P",$W70="18-P",$W70="19-P",$W70="20-P")),
      INDEX('Wage Grid'!N$14:N$20, MATCH($W70, ListLayeredOverParaproGridLevel, 0)),
      INDEX('Wage Grid'!H$14:H$56, MATCH($W70, ListGridLevel, 0))), 0)</f>
        <v>0</v>
      </c>
      <c r="Z70" s="365">
        <f>IFERROR(IF(AND($A70="Layered-Over", OR($W70="14-P",$W70="15-P",$W70="16-P",$W70="17-P",$W70="18-P",$W70="19-P",$W70="20-P")),
      INDEX('Wage Grid'!O$14:O$20, MATCH($W70, ListLayeredOverParaproGridLevel, 0)),
      INDEX('Wage Grid'!I$14:I$56, MATCH($W70, ListGridLevel, 0))), 0)</f>
        <v>0</v>
      </c>
      <c r="AA70" s="365">
        <f>IFERROR(IF(AND($A70="Layered-Over", OR($W70="14-P",$W70="15-P",$W70="16-P",$W70="17-P",$W70="18-P",$W70="19-P",$W70="20-P")),
      INDEX('Wage Grid'!P$14:P$20, MATCH($W70, ListLayeredOverParaproGridLevel, 0)),
      INDEX('Wage Grid'!J$14:J$56, MATCH($W70, ListGridLevel, 0))), 0)</f>
        <v>0</v>
      </c>
      <c r="AB70" s="365">
        <f t="shared" si="2"/>
        <v>0</v>
      </c>
      <c r="AC70" s="365">
        <f t="shared" si="3"/>
        <v>0</v>
      </c>
    </row>
    <row r="71" spans="1:29" ht="15" customHeight="1" x14ac:dyDescent="0.25">
      <c r="A71" s="256"/>
      <c r="B71" s="64"/>
      <c r="C71" s="257"/>
      <c r="D71" s="70"/>
      <c r="E71" s="258"/>
      <c r="F71" s="946" t="str">
        <f t="shared" si="4"/>
        <v/>
      </c>
      <c r="G71" s="868"/>
      <c r="H71" s="258"/>
      <c r="I71" s="202"/>
      <c r="J71" s="246"/>
      <c r="K71" s="263" t="str">
        <f t="shared" si="6"/>
        <v/>
      </c>
      <c r="L71" s="227"/>
      <c r="M71" s="228"/>
      <c r="N71" s="228"/>
      <c r="O71" s="229"/>
      <c r="P71" s="202"/>
      <c r="Q71" s="189"/>
      <c r="R71" s="977"/>
      <c r="S71" s="978"/>
      <c r="T71" s="979"/>
      <c r="U71" s="983">
        <f>_xlfn.IFNA(IF($A71="Layered-Over",INDEX('Wage Grid'!$D$14:$D$80,MATCH($B71,ListBargainingUnit,0)),IF($C71=0,INDEX('Wage Grid'!$C$14:$C$80,MATCH($B71,ListBargainingUnit,0)),$C71)),0)</f>
        <v>0</v>
      </c>
      <c r="V71" s="827">
        <f>_xlfn.IFNA(IF($A71="Layered-Over",INDEX('Wage Grid'!$D$14:$D$80,MATCH($D71,ListBargainingUnit,0)),IF($E71=0,INDEX('Wage Grid'!$C$14:$C$80,MATCH($D71,ListBargainingUnit,0)),$E71)),0)</f>
        <v>0</v>
      </c>
      <c r="W71" s="827">
        <f t="shared" si="1"/>
        <v>0</v>
      </c>
      <c r="X71" s="365">
        <f>IFERROR(IF(AND($A71="Layered-Over", OR($W71="14-P",$W71="15-P",$W71="16-P",$W71="17-P",$W71="18-P",$W71="19-P",$W71="20-P")),
      INDEX('Wage Grid'!M$14:M$20, MATCH(W71, ListLayeredOverParaproGridLevel, 0)),
      INDEX('Wage Grid'!G$14:G$56, MATCH(W71, ListGridLevel, 0))), 0)</f>
        <v>0</v>
      </c>
      <c r="Y71" s="365">
        <f>IFERROR(IF(AND($A71="Layered-Over", OR($W71="14-P",$W71="15-P",$W71="16-P",$W71="17-P",$W71="18-P",$W71="19-P",$W71="20-P")),
      INDEX('Wage Grid'!N$14:N$20, MATCH($W71, ListLayeredOverParaproGridLevel, 0)),
      INDEX('Wage Grid'!H$14:H$56, MATCH($W71, ListGridLevel, 0))), 0)</f>
        <v>0</v>
      </c>
      <c r="Z71" s="365">
        <f>IFERROR(IF(AND($A71="Layered-Over", OR($W71="14-P",$W71="15-P",$W71="16-P",$W71="17-P",$W71="18-P",$W71="19-P",$W71="20-P")),
      INDEX('Wage Grid'!O$14:O$20, MATCH($W71, ListLayeredOverParaproGridLevel, 0)),
      INDEX('Wage Grid'!I$14:I$56, MATCH($W71, ListGridLevel, 0))), 0)</f>
        <v>0</v>
      </c>
      <c r="AA71" s="365">
        <f>IFERROR(IF(AND($A71="Layered-Over", OR($W71="14-P",$W71="15-P",$W71="16-P",$W71="17-P",$W71="18-P",$W71="19-P",$W71="20-P")),
      INDEX('Wage Grid'!P$14:P$20, MATCH($W71, ListLayeredOverParaproGridLevel, 0)),
      INDEX('Wage Grid'!J$14:J$56, MATCH($W71, ListGridLevel, 0))), 0)</f>
        <v>0</v>
      </c>
      <c r="AB71" s="365">
        <f t="shared" si="2"/>
        <v>0</v>
      </c>
      <c r="AC71" s="365">
        <f t="shared" si="3"/>
        <v>0</v>
      </c>
    </row>
    <row r="72" spans="1:29" ht="15" customHeight="1" x14ac:dyDescent="0.25">
      <c r="A72" s="256"/>
      <c r="B72" s="64"/>
      <c r="C72" s="257"/>
      <c r="D72" s="70"/>
      <c r="E72" s="258"/>
      <c r="F72" s="946" t="str">
        <f t="shared" si="4"/>
        <v/>
      </c>
      <c r="G72" s="868"/>
      <c r="H72" s="258"/>
      <c r="I72" s="202"/>
      <c r="J72" s="246"/>
      <c r="K72" s="263" t="str">
        <f t="shared" si="6"/>
        <v/>
      </c>
      <c r="L72" s="227"/>
      <c r="M72" s="228"/>
      <c r="N72" s="228"/>
      <c r="O72" s="229"/>
      <c r="P72" s="202"/>
      <c r="Q72" s="189"/>
      <c r="R72" s="977"/>
      <c r="S72" s="978"/>
      <c r="T72" s="979"/>
      <c r="U72" s="983">
        <f>_xlfn.IFNA(IF($A72="Layered-Over",INDEX('Wage Grid'!$D$14:$D$80,MATCH($B72,ListBargainingUnit,0)),IF($C72=0,INDEX('Wage Grid'!$C$14:$C$80,MATCH($B72,ListBargainingUnit,0)),$C72)),0)</f>
        <v>0</v>
      </c>
      <c r="V72" s="827">
        <f>_xlfn.IFNA(IF($A72="Layered-Over",INDEX('Wage Grid'!$D$14:$D$80,MATCH($D72,ListBargainingUnit,0)),IF($E72=0,INDEX('Wage Grid'!$C$14:$C$80,MATCH($D72,ListBargainingUnit,0)),$E72)),0)</f>
        <v>0</v>
      </c>
      <c r="W72" s="827">
        <f t="shared" si="1"/>
        <v>0</v>
      </c>
      <c r="X72" s="365">
        <f>IFERROR(IF(AND($A72="Layered-Over", OR($W72="14-P",$W72="15-P",$W72="16-P",$W72="17-P",$W72="18-P",$W72="19-P",$W72="20-P")),
      INDEX('Wage Grid'!M$14:M$20, MATCH(W72, ListLayeredOverParaproGridLevel, 0)),
      INDEX('Wage Grid'!G$14:G$56, MATCH(W72, ListGridLevel, 0))), 0)</f>
        <v>0</v>
      </c>
      <c r="Y72" s="365">
        <f>IFERROR(IF(AND($A72="Layered-Over", OR($W72="14-P",$W72="15-P",$W72="16-P",$W72="17-P",$W72="18-P",$W72="19-P",$W72="20-P")),
      INDEX('Wage Grid'!N$14:N$20, MATCH($W72, ListLayeredOverParaproGridLevel, 0)),
      INDEX('Wage Grid'!H$14:H$56, MATCH($W72, ListGridLevel, 0))), 0)</f>
        <v>0</v>
      </c>
      <c r="Z72" s="365">
        <f>IFERROR(IF(AND($A72="Layered-Over", OR($W72="14-P",$W72="15-P",$W72="16-P",$W72="17-P",$W72="18-P",$W72="19-P",$W72="20-P")),
      INDEX('Wage Grid'!O$14:O$20, MATCH($W72, ListLayeredOverParaproGridLevel, 0)),
      INDEX('Wage Grid'!I$14:I$56, MATCH($W72, ListGridLevel, 0))), 0)</f>
        <v>0</v>
      </c>
      <c r="AA72" s="365">
        <f>IFERROR(IF(AND($A72="Layered-Over", OR($W72="14-P",$W72="15-P",$W72="16-P",$W72="17-P",$W72="18-P",$W72="19-P",$W72="20-P")),
      INDEX('Wage Grid'!P$14:P$20, MATCH($W72, ListLayeredOverParaproGridLevel, 0)),
      INDEX('Wage Grid'!J$14:J$56, MATCH($W72, ListGridLevel, 0))), 0)</f>
        <v>0</v>
      </c>
      <c r="AB72" s="365">
        <f t="shared" si="2"/>
        <v>0</v>
      </c>
      <c r="AC72" s="365">
        <f t="shared" si="3"/>
        <v>0</v>
      </c>
    </row>
    <row r="73" spans="1:29" ht="15" customHeight="1" x14ac:dyDescent="0.25">
      <c r="A73" s="256"/>
      <c r="B73" s="64"/>
      <c r="C73" s="257"/>
      <c r="D73" s="70"/>
      <c r="E73" s="258"/>
      <c r="F73" s="946" t="str">
        <f t="shared" si="4"/>
        <v/>
      </c>
      <c r="G73" s="868"/>
      <c r="H73" s="258"/>
      <c r="I73" s="202"/>
      <c r="J73" s="246"/>
      <c r="K73" s="263" t="str">
        <f t="shared" si="6"/>
        <v/>
      </c>
      <c r="L73" s="227"/>
      <c r="M73" s="228"/>
      <c r="N73" s="228"/>
      <c r="O73" s="229"/>
      <c r="P73" s="202"/>
      <c r="Q73" s="189"/>
      <c r="R73" s="977"/>
      <c r="S73" s="978"/>
      <c r="T73" s="979"/>
      <c r="U73" s="983">
        <f>_xlfn.IFNA(IF($A73="Layered-Over",INDEX('Wage Grid'!$D$14:$D$80,MATCH($B73,ListBargainingUnit,0)),IF($C73=0,INDEX('Wage Grid'!$C$14:$C$80,MATCH($B73,ListBargainingUnit,0)),$C73)),0)</f>
        <v>0</v>
      </c>
      <c r="V73" s="827">
        <f>_xlfn.IFNA(IF($A73="Layered-Over",INDEX('Wage Grid'!$D$14:$D$80,MATCH($D73,ListBargainingUnit,0)),IF($E73=0,INDEX('Wage Grid'!$C$14:$C$80,MATCH($D73,ListBargainingUnit,0)),$E73)),0)</f>
        <v>0</v>
      </c>
      <c r="W73" s="827">
        <f t="shared" si="1"/>
        <v>0</v>
      </c>
      <c r="X73" s="365">
        <f>IFERROR(IF(AND($A73="Layered-Over", OR($W73="14-P",$W73="15-P",$W73="16-P",$W73="17-P",$W73="18-P",$W73="19-P",$W73="20-P")),
      INDEX('Wage Grid'!M$14:M$20, MATCH(W73, ListLayeredOverParaproGridLevel, 0)),
      INDEX('Wage Grid'!G$14:G$56, MATCH(W73, ListGridLevel, 0))), 0)</f>
        <v>0</v>
      </c>
      <c r="Y73" s="365">
        <f>IFERROR(IF(AND($A73="Layered-Over", OR($W73="14-P",$W73="15-P",$W73="16-P",$W73="17-P",$W73="18-P",$W73="19-P",$W73="20-P")),
      INDEX('Wage Grid'!N$14:N$20, MATCH($W73, ListLayeredOverParaproGridLevel, 0)),
      INDEX('Wage Grid'!H$14:H$56, MATCH($W73, ListGridLevel, 0))), 0)</f>
        <v>0</v>
      </c>
      <c r="Z73" s="365">
        <f>IFERROR(IF(AND($A73="Layered-Over", OR($W73="14-P",$W73="15-P",$W73="16-P",$W73="17-P",$W73="18-P",$W73="19-P",$W73="20-P")),
      INDEX('Wage Grid'!O$14:O$20, MATCH($W73, ListLayeredOverParaproGridLevel, 0)),
      INDEX('Wage Grid'!I$14:I$56, MATCH($W73, ListGridLevel, 0))), 0)</f>
        <v>0</v>
      </c>
      <c r="AA73" s="365">
        <f>IFERROR(IF(AND($A73="Layered-Over", OR($W73="14-P",$W73="15-P",$W73="16-P",$W73="17-P",$W73="18-P",$W73="19-P",$W73="20-P")),
      INDEX('Wage Grid'!P$14:P$20, MATCH($W73, ListLayeredOverParaproGridLevel, 0)),
      INDEX('Wage Grid'!J$14:J$56, MATCH($W73, ListGridLevel, 0))), 0)</f>
        <v>0</v>
      </c>
      <c r="AB73" s="365">
        <f t="shared" si="2"/>
        <v>0</v>
      </c>
      <c r="AC73" s="365">
        <f t="shared" si="3"/>
        <v>0</v>
      </c>
    </row>
    <row r="74" spans="1:29" ht="15" customHeight="1" x14ac:dyDescent="0.25">
      <c r="A74" s="256"/>
      <c r="B74" s="64"/>
      <c r="C74" s="257"/>
      <c r="D74" s="70"/>
      <c r="E74" s="258"/>
      <c r="F74" s="946" t="str">
        <f t="shared" si="4"/>
        <v/>
      </c>
      <c r="G74" s="868"/>
      <c r="H74" s="258"/>
      <c r="I74" s="202"/>
      <c r="J74" s="246"/>
      <c r="K74" s="263" t="str">
        <f t="shared" si="6"/>
        <v/>
      </c>
      <c r="L74" s="227"/>
      <c r="M74" s="228"/>
      <c r="N74" s="228"/>
      <c r="O74" s="229"/>
      <c r="P74" s="202"/>
      <c r="Q74" s="189"/>
      <c r="R74" s="977"/>
      <c r="S74" s="978"/>
      <c r="T74" s="979"/>
      <c r="U74" s="983">
        <f>_xlfn.IFNA(IF($A74="Layered-Over",INDEX('Wage Grid'!$D$14:$D$80,MATCH($B74,ListBargainingUnit,0)),IF($C74=0,INDEX('Wage Grid'!$C$14:$C$80,MATCH($B74,ListBargainingUnit,0)),$C74)),0)</f>
        <v>0</v>
      </c>
      <c r="V74" s="827">
        <f>_xlfn.IFNA(IF($A74="Layered-Over",INDEX('Wage Grid'!$D$14:$D$80,MATCH($D74,ListBargainingUnit,0)),IF($E74=0,INDEX('Wage Grid'!$C$14:$C$80,MATCH($D74,ListBargainingUnit,0)),$E74)),0)</f>
        <v>0</v>
      </c>
      <c r="W74" s="827">
        <f t="shared" si="1"/>
        <v>0</v>
      </c>
      <c r="X74" s="365">
        <f>IFERROR(IF(AND($A74="Layered-Over", OR($W74="14-P",$W74="15-P",$W74="16-P",$W74="17-P",$W74="18-P",$W74="19-P",$W74="20-P")),
      INDEX('Wage Grid'!M$14:M$20, MATCH(W74, ListLayeredOverParaproGridLevel, 0)),
      INDEX('Wage Grid'!G$14:G$56, MATCH(W74, ListGridLevel, 0))), 0)</f>
        <v>0</v>
      </c>
      <c r="Y74" s="365">
        <f>IFERROR(IF(AND($A74="Layered-Over", OR($W74="14-P",$W74="15-P",$W74="16-P",$W74="17-P",$W74="18-P",$W74="19-P",$W74="20-P")),
      INDEX('Wage Grid'!N$14:N$20, MATCH($W74, ListLayeredOverParaproGridLevel, 0)),
      INDEX('Wage Grid'!H$14:H$56, MATCH($W74, ListGridLevel, 0))), 0)</f>
        <v>0</v>
      </c>
      <c r="Z74" s="365">
        <f>IFERROR(IF(AND($A74="Layered-Over", OR($W74="14-P",$W74="15-P",$W74="16-P",$W74="17-P",$W74="18-P",$W74="19-P",$W74="20-P")),
      INDEX('Wage Grid'!O$14:O$20, MATCH($W74, ListLayeredOverParaproGridLevel, 0)),
      INDEX('Wage Grid'!I$14:I$56, MATCH($W74, ListGridLevel, 0))), 0)</f>
        <v>0</v>
      </c>
      <c r="AA74" s="365">
        <f>IFERROR(IF(AND($A74="Layered-Over", OR($W74="14-P",$W74="15-P",$W74="16-P",$W74="17-P",$W74="18-P",$W74="19-P",$W74="20-P")),
      INDEX('Wage Grid'!P$14:P$20, MATCH($W74, ListLayeredOverParaproGridLevel, 0)),
      INDEX('Wage Grid'!J$14:J$56, MATCH($W74, ListGridLevel, 0))), 0)</f>
        <v>0</v>
      </c>
      <c r="AB74" s="365">
        <f t="shared" si="2"/>
        <v>0</v>
      </c>
      <c r="AC74" s="365">
        <f t="shared" si="3"/>
        <v>0</v>
      </c>
    </row>
    <row r="75" spans="1:29" ht="15" customHeight="1" x14ac:dyDescent="0.25">
      <c r="A75" s="256"/>
      <c r="B75" s="64"/>
      <c r="C75" s="257"/>
      <c r="D75" s="70"/>
      <c r="E75" s="258"/>
      <c r="F75" s="946" t="str">
        <f t="shared" si="4"/>
        <v/>
      </c>
      <c r="G75" s="868"/>
      <c r="H75" s="258"/>
      <c r="I75" s="202"/>
      <c r="J75" s="246"/>
      <c r="K75" s="263" t="str">
        <f t="shared" si="6"/>
        <v/>
      </c>
      <c r="L75" s="227"/>
      <c r="M75" s="228"/>
      <c r="N75" s="228"/>
      <c r="O75" s="229"/>
      <c r="P75" s="202"/>
      <c r="Q75" s="189"/>
      <c r="R75" s="977"/>
      <c r="S75" s="978"/>
      <c r="T75" s="979"/>
      <c r="U75" s="983">
        <f>_xlfn.IFNA(IF($A75="Layered-Over",INDEX('Wage Grid'!$D$14:$D$80,MATCH($B75,ListBargainingUnit,0)),IF($C75=0,INDEX('Wage Grid'!$C$14:$C$80,MATCH($B75,ListBargainingUnit,0)),$C75)),0)</f>
        <v>0</v>
      </c>
      <c r="V75" s="827">
        <f>_xlfn.IFNA(IF($A75="Layered-Over",INDEX('Wage Grid'!$D$14:$D$80,MATCH($D75,ListBargainingUnit,0)),IF($E75=0,INDEX('Wage Grid'!$C$14:$C$80,MATCH($D75,ListBargainingUnit,0)),$E75)),0)</f>
        <v>0</v>
      </c>
      <c r="W75" s="827">
        <f t="shared" si="1"/>
        <v>0</v>
      </c>
      <c r="X75" s="365">
        <f>IFERROR(IF(AND($A75="Layered-Over", OR($W75="14-P",$W75="15-P",$W75="16-P",$W75="17-P",$W75="18-P",$W75="19-P",$W75="20-P")),
      INDEX('Wage Grid'!M$14:M$20, MATCH(W75, ListLayeredOverParaproGridLevel, 0)),
      INDEX('Wage Grid'!G$14:G$56, MATCH(W75, ListGridLevel, 0))), 0)</f>
        <v>0</v>
      </c>
      <c r="Y75" s="365">
        <f>IFERROR(IF(AND($A75="Layered-Over", OR($W75="14-P",$W75="15-P",$W75="16-P",$W75="17-P",$W75="18-P",$W75="19-P",$W75="20-P")),
      INDEX('Wage Grid'!N$14:N$20, MATCH($W75, ListLayeredOverParaproGridLevel, 0)),
      INDEX('Wage Grid'!H$14:H$56, MATCH($W75, ListGridLevel, 0))), 0)</f>
        <v>0</v>
      </c>
      <c r="Z75" s="365">
        <f>IFERROR(IF(AND($A75="Layered-Over", OR($W75="14-P",$W75="15-P",$W75="16-P",$W75="17-P",$W75="18-P",$W75="19-P",$W75="20-P")),
      INDEX('Wage Grid'!O$14:O$20, MATCH($W75, ListLayeredOverParaproGridLevel, 0)),
      INDEX('Wage Grid'!I$14:I$56, MATCH($W75, ListGridLevel, 0))), 0)</f>
        <v>0</v>
      </c>
      <c r="AA75" s="365">
        <f>IFERROR(IF(AND($A75="Layered-Over", OR($W75="14-P",$W75="15-P",$W75="16-P",$W75="17-P",$W75="18-P",$W75="19-P",$W75="20-P")),
      INDEX('Wage Grid'!P$14:P$20, MATCH($W75, ListLayeredOverParaproGridLevel, 0)),
      INDEX('Wage Grid'!J$14:J$56, MATCH($W75, ListGridLevel, 0))), 0)</f>
        <v>0</v>
      </c>
      <c r="AB75" s="365">
        <f t="shared" si="2"/>
        <v>0</v>
      </c>
      <c r="AC75" s="365">
        <f t="shared" si="3"/>
        <v>0</v>
      </c>
    </row>
    <row r="76" spans="1:29" ht="15" customHeight="1" x14ac:dyDescent="0.25">
      <c r="A76" s="256"/>
      <c r="B76" s="64"/>
      <c r="C76" s="257"/>
      <c r="D76" s="70"/>
      <c r="E76" s="258"/>
      <c r="F76" s="946" t="str">
        <f t="shared" si="4"/>
        <v/>
      </c>
      <c r="G76" s="868"/>
      <c r="H76" s="258"/>
      <c r="I76" s="202"/>
      <c r="J76" s="246"/>
      <c r="K76" s="263" t="str">
        <f t="shared" si="6"/>
        <v/>
      </c>
      <c r="L76" s="227"/>
      <c r="M76" s="228"/>
      <c r="N76" s="228"/>
      <c r="O76" s="229"/>
      <c r="P76" s="202"/>
      <c r="Q76" s="189"/>
      <c r="R76" s="977"/>
      <c r="S76" s="978"/>
      <c r="T76" s="979"/>
      <c r="U76" s="983">
        <f>_xlfn.IFNA(IF($A76="Layered-Over",INDEX('Wage Grid'!$D$14:$D$80,MATCH($B76,ListBargainingUnit,0)),IF($C76=0,INDEX('Wage Grid'!$C$14:$C$80,MATCH($B76,ListBargainingUnit,0)),$C76)),0)</f>
        <v>0</v>
      </c>
      <c r="V76" s="827">
        <f>_xlfn.IFNA(IF($A76="Layered-Over",INDEX('Wage Grid'!$D$14:$D$80,MATCH($D76,ListBargainingUnit,0)),IF($E76=0,INDEX('Wage Grid'!$C$14:$C$80,MATCH($D76,ListBargainingUnit,0)),$E76)),0)</f>
        <v>0</v>
      </c>
      <c r="W76" s="827">
        <f t="shared" si="1"/>
        <v>0</v>
      </c>
      <c r="X76" s="365">
        <f>IFERROR(IF(AND($A76="Layered-Over", OR($W76="14-P",$W76="15-P",$W76="16-P",$W76="17-P",$W76="18-P",$W76="19-P",$W76="20-P")),
      INDEX('Wage Grid'!M$14:M$20, MATCH(W76, ListLayeredOverParaproGridLevel, 0)),
      INDEX('Wage Grid'!G$14:G$56, MATCH(W76, ListGridLevel, 0))), 0)</f>
        <v>0</v>
      </c>
      <c r="Y76" s="365">
        <f>IFERROR(IF(AND($A76="Layered-Over", OR($W76="14-P",$W76="15-P",$W76="16-P",$W76="17-P",$W76="18-P",$W76="19-P",$W76="20-P")),
      INDEX('Wage Grid'!N$14:N$20, MATCH($W76, ListLayeredOverParaproGridLevel, 0)),
      INDEX('Wage Grid'!H$14:H$56, MATCH($W76, ListGridLevel, 0))), 0)</f>
        <v>0</v>
      </c>
      <c r="Z76" s="365">
        <f>IFERROR(IF(AND($A76="Layered-Over", OR($W76="14-P",$W76="15-P",$W76="16-P",$W76="17-P",$W76="18-P",$W76="19-P",$W76="20-P")),
      INDEX('Wage Grid'!O$14:O$20, MATCH($W76, ListLayeredOverParaproGridLevel, 0)),
      INDEX('Wage Grid'!I$14:I$56, MATCH($W76, ListGridLevel, 0))), 0)</f>
        <v>0</v>
      </c>
      <c r="AA76" s="365">
        <f>IFERROR(IF(AND($A76="Layered-Over", OR($W76="14-P",$W76="15-P",$W76="16-P",$W76="17-P",$W76="18-P",$W76="19-P",$W76="20-P")),
      INDEX('Wage Grid'!P$14:P$20, MATCH($W76, ListLayeredOverParaproGridLevel, 0)),
      INDEX('Wage Grid'!J$14:J$56, MATCH($W76, ListGridLevel, 0))), 0)</f>
        <v>0</v>
      </c>
      <c r="AB76" s="365">
        <f t="shared" si="2"/>
        <v>0</v>
      </c>
      <c r="AC76" s="365">
        <f t="shared" si="3"/>
        <v>0</v>
      </c>
    </row>
    <row r="77" spans="1:29" ht="15" customHeight="1" x14ac:dyDescent="0.25">
      <c r="A77" s="256"/>
      <c r="B77" s="64"/>
      <c r="C77" s="257"/>
      <c r="D77" s="70"/>
      <c r="E77" s="258"/>
      <c r="F77" s="946" t="str">
        <f t="shared" si="4"/>
        <v/>
      </c>
      <c r="G77" s="868"/>
      <c r="H77" s="258"/>
      <c r="I77" s="202"/>
      <c r="J77" s="246"/>
      <c r="K77" s="263" t="str">
        <f t="shared" si="6"/>
        <v/>
      </c>
      <c r="L77" s="227"/>
      <c r="M77" s="228"/>
      <c r="N77" s="228"/>
      <c r="O77" s="229"/>
      <c r="P77" s="202"/>
      <c r="Q77" s="189"/>
      <c r="R77" s="977"/>
      <c r="S77" s="978"/>
      <c r="T77" s="979"/>
      <c r="U77" s="983">
        <f>_xlfn.IFNA(IF($A77="Layered-Over",INDEX('Wage Grid'!$D$14:$D$80,MATCH($B77,ListBargainingUnit,0)),IF($C77=0,INDEX('Wage Grid'!$C$14:$C$80,MATCH($B77,ListBargainingUnit,0)),$C77)),0)</f>
        <v>0</v>
      </c>
      <c r="V77" s="827">
        <f>_xlfn.IFNA(IF($A77="Layered-Over",INDEX('Wage Grid'!$D$14:$D$80,MATCH($D77,ListBargainingUnit,0)),IF($E77=0,INDEX('Wage Grid'!$C$14:$C$80,MATCH($D77,ListBargainingUnit,0)),$E77)),0)</f>
        <v>0</v>
      </c>
      <c r="W77" s="827">
        <f t="shared" si="1"/>
        <v>0</v>
      </c>
      <c r="X77" s="365">
        <f>IFERROR(IF(AND($A77="Layered-Over", OR($W77="14-P",$W77="15-P",$W77="16-P",$W77="17-P",$W77="18-P",$W77="19-P",$W77="20-P")),
      INDEX('Wage Grid'!M$14:M$20, MATCH(W77, ListLayeredOverParaproGridLevel, 0)),
      INDEX('Wage Grid'!G$14:G$56, MATCH(W77, ListGridLevel, 0))), 0)</f>
        <v>0</v>
      </c>
      <c r="Y77" s="365">
        <f>IFERROR(IF(AND($A77="Layered-Over", OR($W77="14-P",$W77="15-P",$W77="16-P",$W77="17-P",$W77="18-P",$W77="19-P",$W77="20-P")),
      INDEX('Wage Grid'!N$14:N$20, MATCH($W77, ListLayeredOverParaproGridLevel, 0)),
      INDEX('Wage Grid'!H$14:H$56, MATCH($W77, ListGridLevel, 0))), 0)</f>
        <v>0</v>
      </c>
      <c r="Z77" s="365">
        <f>IFERROR(IF(AND($A77="Layered-Over", OR($W77="14-P",$W77="15-P",$W77="16-P",$W77="17-P",$W77="18-P",$W77="19-P",$W77="20-P")),
      INDEX('Wage Grid'!O$14:O$20, MATCH($W77, ListLayeredOverParaproGridLevel, 0)),
      INDEX('Wage Grid'!I$14:I$56, MATCH($W77, ListGridLevel, 0))), 0)</f>
        <v>0</v>
      </c>
      <c r="AA77" s="365">
        <f>IFERROR(IF(AND($A77="Layered-Over", OR($W77="14-P",$W77="15-P",$W77="16-P",$W77="17-P",$W77="18-P",$W77="19-P",$W77="20-P")),
      INDEX('Wage Grid'!P$14:P$20, MATCH($W77, ListLayeredOverParaproGridLevel, 0)),
      INDEX('Wage Grid'!J$14:J$56, MATCH($W77, ListGridLevel, 0))), 0)</f>
        <v>0</v>
      </c>
      <c r="AB77" s="365">
        <f t="shared" si="2"/>
        <v>0</v>
      </c>
      <c r="AC77" s="365">
        <f t="shared" si="3"/>
        <v>0</v>
      </c>
    </row>
    <row r="78" spans="1:29" ht="15" customHeight="1" x14ac:dyDescent="0.25">
      <c r="A78" s="256"/>
      <c r="B78" s="64"/>
      <c r="C78" s="257"/>
      <c r="D78" s="70"/>
      <c r="E78" s="258"/>
      <c r="F78" s="946" t="str">
        <f t="shared" si="4"/>
        <v/>
      </c>
      <c r="G78" s="868"/>
      <c r="H78" s="258"/>
      <c r="I78" s="202"/>
      <c r="J78" s="246"/>
      <c r="K78" s="263" t="str">
        <f t="shared" si="6"/>
        <v/>
      </c>
      <c r="L78" s="227"/>
      <c r="M78" s="228"/>
      <c r="N78" s="228"/>
      <c r="O78" s="229"/>
      <c r="P78" s="202"/>
      <c r="Q78" s="189"/>
      <c r="R78" s="977"/>
      <c r="S78" s="978"/>
      <c r="T78" s="979"/>
      <c r="U78" s="983">
        <f>_xlfn.IFNA(IF($A78="Layered-Over",INDEX('Wage Grid'!$D$14:$D$80,MATCH($B78,ListBargainingUnit,0)),IF($C78=0,INDEX('Wage Grid'!$C$14:$C$80,MATCH($B78,ListBargainingUnit,0)),$C78)),0)</f>
        <v>0</v>
      </c>
      <c r="V78" s="827">
        <f>_xlfn.IFNA(IF($A78="Layered-Over",INDEX('Wage Grid'!$D$14:$D$80,MATCH($D78,ListBargainingUnit,0)),IF($E78=0,INDEX('Wage Grid'!$C$14:$C$80,MATCH($D78,ListBargainingUnit,0)),$E78)),0)</f>
        <v>0</v>
      </c>
      <c r="W78" s="827">
        <f t="shared" si="1"/>
        <v>0</v>
      </c>
      <c r="X78" s="365">
        <f>IFERROR(IF(AND($A78="Layered-Over", OR($W78="14-P",$W78="15-P",$W78="16-P",$W78="17-P",$W78="18-P",$W78="19-P",$W78="20-P")),
      INDEX('Wage Grid'!M$14:M$20, MATCH(W78, ListLayeredOverParaproGridLevel, 0)),
      INDEX('Wage Grid'!G$14:G$56, MATCH(W78, ListGridLevel, 0))), 0)</f>
        <v>0</v>
      </c>
      <c r="Y78" s="365">
        <f>IFERROR(IF(AND($A78="Layered-Over", OR($W78="14-P",$W78="15-P",$W78="16-P",$W78="17-P",$W78="18-P",$W78="19-P",$W78="20-P")),
      INDEX('Wage Grid'!N$14:N$20, MATCH($W78, ListLayeredOverParaproGridLevel, 0)),
      INDEX('Wage Grid'!H$14:H$56, MATCH($W78, ListGridLevel, 0))), 0)</f>
        <v>0</v>
      </c>
      <c r="Z78" s="365">
        <f>IFERROR(IF(AND($A78="Layered-Over", OR($W78="14-P",$W78="15-P",$W78="16-P",$W78="17-P",$W78="18-P",$W78="19-P",$W78="20-P")),
      INDEX('Wage Grid'!O$14:O$20, MATCH($W78, ListLayeredOverParaproGridLevel, 0)),
      INDEX('Wage Grid'!I$14:I$56, MATCH($W78, ListGridLevel, 0))), 0)</f>
        <v>0</v>
      </c>
      <c r="AA78" s="365">
        <f>IFERROR(IF(AND($A78="Layered-Over", OR($W78="14-P",$W78="15-P",$W78="16-P",$W78="17-P",$W78="18-P",$W78="19-P",$W78="20-P")),
      INDEX('Wage Grid'!P$14:P$20, MATCH($W78, ListLayeredOverParaproGridLevel, 0)),
      INDEX('Wage Grid'!J$14:J$56, MATCH($W78, ListGridLevel, 0))), 0)</f>
        <v>0</v>
      </c>
      <c r="AB78" s="365">
        <f t="shared" si="2"/>
        <v>0</v>
      </c>
      <c r="AC78" s="365">
        <f t="shared" si="3"/>
        <v>0</v>
      </c>
    </row>
    <row r="79" spans="1:29" ht="15" customHeight="1" x14ac:dyDescent="0.25">
      <c r="A79" s="256"/>
      <c r="B79" s="64"/>
      <c r="C79" s="257"/>
      <c r="D79" s="70"/>
      <c r="E79" s="258"/>
      <c r="F79" s="946" t="str">
        <f t="shared" si="4"/>
        <v/>
      </c>
      <c r="G79" s="868"/>
      <c r="H79" s="258"/>
      <c r="I79" s="202"/>
      <c r="J79" s="246"/>
      <c r="K79" s="263" t="str">
        <f t="shared" si="6"/>
        <v/>
      </c>
      <c r="L79" s="227"/>
      <c r="M79" s="228"/>
      <c r="N79" s="228"/>
      <c r="O79" s="229"/>
      <c r="P79" s="202"/>
      <c r="Q79" s="189"/>
      <c r="R79" s="977"/>
      <c r="S79" s="978"/>
      <c r="T79" s="979"/>
      <c r="U79" s="983">
        <f>_xlfn.IFNA(IF($A79="Layered-Over",INDEX('Wage Grid'!$D$14:$D$80,MATCH($B79,ListBargainingUnit,0)),IF($C79=0,INDEX('Wage Grid'!$C$14:$C$80,MATCH($B79,ListBargainingUnit,0)),$C79)),0)</f>
        <v>0</v>
      </c>
      <c r="V79" s="827">
        <f>_xlfn.IFNA(IF($A79="Layered-Over",INDEX('Wage Grid'!$D$14:$D$80,MATCH($D79,ListBargainingUnit,0)),IF($E79=0,INDEX('Wage Grid'!$C$14:$C$80,MATCH($D79,ListBargainingUnit,0)),$E79)),0)</f>
        <v>0</v>
      </c>
      <c r="W79" s="827">
        <f t="shared" si="1"/>
        <v>0</v>
      </c>
      <c r="X79" s="365">
        <f>IFERROR(IF(AND($A79="Layered-Over", OR($W79="14-P",$W79="15-P",$W79="16-P",$W79="17-P",$W79="18-P",$W79="19-P",$W79="20-P")),
      INDEX('Wage Grid'!M$14:M$20, MATCH(W79, ListLayeredOverParaproGridLevel, 0)),
      INDEX('Wage Grid'!G$14:G$56, MATCH(W79, ListGridLevel, 0))), 0)</f>
        <v>0</v>
      </c>
      <c r="Y79" s="365">
        <f>IFERROR(IF(AND($A79="Layered-Over", OR($W79="14-P",$W79="15-P",$W79="16-P",$W79="17-P",$W79="18-P",$W79="19-P",$W79="20-P")),
      INDEX('Wage Grid'!N$14:N$20, MATCH($W79, ListLayeredOverParaproGridLevel, 0)),
      INDEX('Wage Grid'!H$14:H$56, MATCH($W79, ListGridLevel, 0))), 0)</f>
        <v>0</v>
      </c>
      <c r="Z79" s="365">
        <f>IFERROR(IF(AND($A79="Layered-Over", OR($W79="14-P",$W79="15-P",$W79="16-P",$W79="17-P",$W79="18-P",$W79="19-P",$W79="20-P")),
      INDEX('Wage Grid'!O$14:O$20, MATCH($W79, ListLayeredOverParaproGridLevel, 0)),
      INDEX('Wage Grid'!I$14:I$56, MATCH($W79, ListGridLevel, 0))), 0)</f>
        <v>0</v>
      </c>
      <c r="AA79" s="365">
        <f>IFERROR(IF(AND($A79="Layered-Over", OR($W79="14-P",$W79="15-P",$W79="16-P",$W79="17-P",$W79="18-P",$W79="19-P",$W79="20-P")),
      INDEX('Wage Grid'!P$14:P$20, MATCH($W79, ListLayeredOverParaproGridLevel, 0)),
      INDEX('Wage Grid'!J$14:J$56, MATCH($W79, ListGridLevel, 0))), 0)</f>
        <v>0</v>
      </c>
      <c r="AB79" s="365">
        <f t="shared" si="2"/>
        <v>0</v>
      </c>
      <c r="AC79" s="365">
        <f t="shared" si="3"/>
        <v>0</v>
      </c>
    </row>
    <row r="80" spans="1:29" ht="15" customHeight="1" x14ac:dyDescent="0.25">
      <c r="A80" s="256"/>
      <c r="B80" s="64"/>
      <c r="C80" s="257"/>
      <c r="D80" s="70"/>
      <c r="E80" s="258"/>
      <c r="F80" s="946" t="str">
        <f t="shared" si="4"/>
        <v/>
      </c>
      <c r="G80" s="868"/>
      <c r="H80" s="258"/>
      <c r="I80" s="202"/>
      <c r="J80" s="246"/>
      <c r="K80" s="263" t="str">
        <f t="shared" si="6"/>
        <v/>
      </c>
      <c r="L80" s="227"/>
      <c r="M80" s="228"/>
      <c r="N80" s="228"/>
      <c r="O80" s="229"/>
      <c r="P80" s="202"/>
      <c r="Q80" s="189"/>
      <c r="R80" s="977"/>
      <c r="S80" s="978"/>
      <c r="T80" s="979"/>
      <c r="U80" s="983">
        <f>_xlfn.IFNA(IF($A80="Layered-Over",INDEX('Wage Grid'!$D$14:$D$80,MATCH($B80,ListBargainingUnit,0)),IF($C80=0,INDEX('Wage Grid'!$C$14:$C$80,MATCH($B80,ListBargainingUnit,0)),$C80)),0)</f>
        <v>0</v>
      </c>
      <c r="V80" s="827">
        <f>_xlfn.IFNA(IF($A80="Layered-Over",INDEX('Wage Grid'!$D$14:$D$80,MATCH($D80,ListBargainingUnit,0)),IF($E80=0,INDEX('Wage Grid'!$C$14:$C$80,MATCH($D80,ListBargainingUnit,0)),$E80)),0)</f>
        <v>0</v>
      </c>
      <c r="W80" s="827">
        <f t="shared" si="1"/>
        <v>0</v>
      </c>
      <c r="X80" s="365">
        <f>IFERROR(IF(AND($A80="Layered-Over", OR($W80="14-P",$W80="15-P",$W80="16-P",$W80="17-P",$W80="18-P",$W80="19-P",$W80="20-P")),
      INDEX('Wage Grid'!M$14:M$20, MATCH(W80, ListLayeredOverParaproGridLevel, 0)),
      INDEX('Wage Grid'!G$14:G$56, MATCH(W80, ListGridLevel, 0))), 0)</f>
        <v>0</v>
      </c>
      <c r="Y80" s="365">
        <f>IFERROR(IF(AND($A80="Layered-Over", OR($W80="14-P",$W80="15-P",$W80="16-P",$W80="17-P",$W80="18-P",$W80="19-P",$W80="20-P")),
      INDEX('Wage Grid'!N$14:N$20, MATCH($W80, ListLayeredOverParaproGridLevel, 0)),
      INDEX('Wage Grid'!H$14:H$56, MATCH($W80, ListGridLevel, 0))), 0)</f>
        <v>0</v>
      </c>
      <c r="Z80" s="365">
        <f>IFERROR(IF(AND($A80="Layered-Over", OR($W80="14-P",$W80="15-P",$W80="16-P",$W80="17-P",$W80="18-P",$W80="19-P",$W80="20-P")),
      INDEX('Wage Grid'!O$14:O$20, MATCH($W80, ListLayeredOverParaproGridLevel, 0)),
      INDEX('Wage Grid'!I$14:I$56, MATCH($W80, ListGridLevel, 0))), 0)</f>
        <v>0</v>
      </c>
      <c r="AA80" s="365">
        <f>IFERROR(IF(AND($A80="Layered-Over", OR($W80="14-P",$W80="15-P",$W80="16-P",$W80="17-P",$W80="18-P",$W80="19-P",$W80="20-P")),
      INDEX('Wage Grid'!P$14:P$20, MATCH($W80, ListLayeredOverParaproGridLevel, 0)),
      INDEX('Wage Grid'!J$14:J$56, MATCH($W80, ListGridLevel, 0))), 0)</f>
        <v>0</v>
      </c>
      <c r="AB80" s="365">
        <f t="shared" si="2"/>
        <v>0</v>
      </c>
      <c r="AC80" s="365">
        <f t="shared" si="3"/>
        <v>0</v>
      </c>
    </row>
    <row r="81" spans="1:29" ht="15" customHeight="1" x14ac:dyDescent="0.25">
      <c r="A81" s="256"/>
      <c r="B81" s="64"/>
      <c r="C81" s="257"/>
      <c r="D81" s="70"/>
      <c r="E81" s="258"/>
      <c r="F81" s="946" t="str">
        <f t="shared" si="4"/>
        <v/>
      </c>
      <c r="G81" s="868"/>
      <c r="H81" s="258"/>
      <c r="I81" s="202"/>
      <c r="J81" s="246"/>
      <c r="K81" s="263" t="str">
        <f t="shared" si="6"/>
        <v/>
      </c>
      <c r="L81" s="227"/>
      <c r="M81" s="228"/>
      <c r="N81" s="228"/>
      <c r="O81" s="229"/>
      <c r="P81" s="202"/>
      <c r="Q81" s="189"/>
      <c r="R81" s="977"/>
      <c r="S81" s="978"/>
      <c r="T81" s="979"/>
      <c r="U81" s="983">
        <f>_xlfn.IFNA(IF($A81="Layered-Over",INDEX('Wage Grid'!$D$14:$D$80,MATCH($B81,ListBargainingUnit,0)),IF($C81=0,INDEX('Wage Grid'!$C$14:$C$80,MATCH($B81,ListBargainingUnit,0)),$C81)),0)</f>
        <v>0</v>
      </c>
      <c r="V81" s="827">
        <f>_xlfn.IFNA(IF($A81="Layered-Over",INDEX('Wage Grid'!$D$14:$D$80,MATCH($D81,ListBargainingUnit,0)),IF($E81=0,INDEX('Wage Grid'!$C$14:$C$80,MATCH($D81,ListBargainingUnit,0)),$E81)),0)</f>
        <v>0</v>
      </c>
      <c r="W81" s="827">
        <f t="shared" si="1"/>
        <v>0</v>
      </c>
      <c r="X81" s="365">
        <f>IFERROR(IF(AND($A81="Layered-Over", OR($W81="14-P",$W81="15-P",$W81="16-P",$W81="17-P",$W81="18-P",$W81="19-P",$W81="20-P")),
      INDEX('Wage Grid'!M$14:M$20, MATCH(W81, ListLayeredOverParaproGridLevel, 0)),
      INDEX('Wage Grid'!G$14:G$56, MATCH(W81, ListGridLevel, 0))), 0)</f>
        <v>0</v>
      </c>
      <c r="Y81" s="365">
        <f>IFERROR(IF(AND($A81="Layered-Over", OR($W81="14-P",$W81="15-P",$W81="16-P",$W81="17-P",$W81="18-P",$W81="19-P",$W81="20-P")),
      INDEX('Wage Grid'!N$14:N$20, MATCH($W81, ListLayeredOverParaproGridLevel, 0)),
      INDEX('Wage Grid'!H$14:H$56, MATCH($W81, ListGridLevel, 0))), 0)</f>
        <v>0</v>
      </c>
      <c r="Z81" s="365">
        <f>IFERROR(IF(AND($A81="Layered-Over", OR($W81="14-P",$W81="15-P",$W81="16-P",$W81="17-P",$W81="18-P",$W81="19-P",$W81="20-P")),
      INDEX('Wage Grid'!O$14:O$20, MATCH($W81, ListLayeredOverParaproGridLevel, 0)),
      INDEX('Wage Grid'!I$14:I$56, MATCH($W81, ListGridLevel, 0))), 0)</f>
        <v>0</v>
      </c>
      <c r="AA81" s="365">
        <f>IFERROR(IF(AND($A81="Layered-Over", OR($W81="14-P",$W81="15-P",$W81="16-P",$W81="17-P",$W81="18-P",$W81="19-P",$W81="20-P")),
      INDEX('Wage Grid'!P$14:P$20, MATCH($W81, ListLayeredOverParaproGridLevel, 0)),
      INDEX('Wage Grid'!J$14:J$56, MATCH($W81, ListGridLevel, 0))), 0)</f>
        <v>0</v>
      </c>
      <c r="AB81" s="365">
        <f t="shared" ref="AB81:AB144" si="7">I81*J81</f>
        <v>0</v>
      </c>
      <c r="AC81" s="365">
        <f t="shared" ref="AC81:AC144" si="8">SUM(L81*X81,M81*Y81,N81*Z81,O81*AA81+P81*Q81)</f>
        <v>0</v>
      </c>
    </row>
    <row r="82" spans="1:29" ht="15" customHeight="1" x14ac:dyDescent="0.25">
      <c r="A82" s="256"/>
      <c r="B82" s="64"/>
      <c r="C82" s="257"/>
      <c r="D82" s="70"/>
      <c r="E82" s="258"/>
      <c r="F82" s="946" t="str">
        <f t="shared" ref="F82:F145" si="9">IF(W82=0,"",W82)</f>
        <v/>
      </c>
      <c r="G82" s="868"/>
      <c r="H82" s="258"/>
      <c r="I82" s="202"/>
      <c r="J82" s="246"/>
      <c r="K82" s="263" t="str">
        <f t="shared" si="6"/>
        <v/>
      </c>
      <c r="L82" s="227"/>
      <c r="M82" s="228"/>
      <c r="N82" s="228"/>
      <c r="O82" s="229"/>
      <c r="P82" s="202"/>
      <c r="Q82" s="189"/>
      <c r="R82" s="977"/>
      <c r="S82" s="978"/>
      <c r="T82" s="979"/>
      <c r="U82" s="983">
        <f>_xlfn.IFNA(IF($A82="Layered-Over",INDEX('Wage Grid'!$D$14:$D$80,MATCH($B82,ListBargainingUnit,0)),IF($C82=0,INDEX('Wage Grid'!$C$14:$C$80,MATCH($B82,ListBargainingUnit,0)),$C82)),0)</f>
        <v>0</v>
      </c>
      <c r="V82" s="827">
        <f>_xlfn.IFNA(IF($A82="Layered-Over",INDEX('Wage Grid'!$D$14:$D$80,MATCH($D82,ListBargainingUnit,0)),IF($E82=0,INDEX('Wage Grid'!$C$14:$C$80,MATCH($D82,ListBargainingUnit,0)),$E82)),0)</f>
        <v>0</v>
      </c>
      <c r="W82" s="827">
        <f t="shared" ref="W82:W145" si="10">IF(IFERROR(--LEFT(U82, FIND("-", U82 &amp; "-")-1), 0) &gt;= IFERROR(--LEFT(V82, FIND("-", V82 &amp; "-")-1), 0), U82, V82)</f>
        <v>0</v>
      </c>
      <c r="X82" s="365">
        <f>IFERROR(IF(AND($A82="Layered-Over", OR($W82="14-P",$W82="15-P",$W82="16-P",$W82="17-P",$W82="18-P",$W82="19-P",$W82="20-P")),
      INDEX('Wage Grid'!M$14:M$20, MATCH(W82, ListLayeredOverParaproGridLevel, 0)),
      INDEX('Wage Grid'!G$14:G$56, MATCH(W82, ListGridLevel, 0))), 0)</f>
        <v>0</v>
      </c>
      <c r="Y82" s="365">
        <f>IFERROR(IF(AND($A82="Layered-Over", OR($W82="14-P",$W82="15-P",$W82="16-P",$W82="17-P",$W82="18-P",$W82="19-P",$W82="20-P")),
      INDEX('Wage Grid'!N$14:N$20, MATCH($W82, ListLayeredOverParaproGridLevel, 0)),
      INDEX('Wage Grid'!H$14:H$56, MATCH($W82, ListGridLevel, 0))), 0)</f>
        <v>0</v>
      </c>
      <c r="Z82" s="365">
        <f>IFERROR(IF(AND($A82="Layered-Over", OR($W82="14-P",$W82="15-P",$W82="16-P",$W82="17-P",$W82="18-P",$W82="19-P",$W82="20-P")),
      INDEX('Wage Grid'!O$14:O$20, MATCH($W82, ListLayeredOverParaproGridLevel, 0)),
      INDEX('Wage Grid'!I$14:I$56, MATCH($W82, ListGridLevel, 0))), 0)</f>
        <v>0</v>
      </c>
      <c r="AA82" s="365">
        <f>IFERROR(IF(AND($A82="Layered-Over", OR($W82="14-P",$W82="15-P",$W82="16-P",$W82="17-P",$W82="18-P",$W82="19-P",$W82="20-P")),
      INDEX('Wage Grid'!P$14:P$20, MATCH($W82, ListLayeredOverParaproGridLevel, 0)),
      INDEX('Wage Grid'!J$14:J$56, MATCH($W82, ListGridLevel, 0))), 0)</f>
        <v>0</v>
      </c>
      <c r="AB82" s="365">
        <f t="shared" si="7"/>
        <v>0</v>
      </c>
      <c r="AC82" s="365">
        <f t="shared" si="8"/>
        <v>0</v>
      </c>
    </row>
    <row r="83" spans="1:29" ht="15" customHeight="1" x14ac:dyDescent="0.25">
      <c r="A83" s="256"/>
      <c r="B83" s="64"/>
      <c r="C83" s="257"/>
      <c r="D83" s="70"/>
      <c r="E83" s="258"/>
      <c r="F83" s="946" t="str">
        <f t="shared" si="9"/>
        <v/>
      </c>
      <c r="G83" s="868"/>
      <c r="H83" s="258"/>
      <c r="I83" s="202"/>
      <c r="J83" s="246"/>
      <c r="K83" s="263" t="str">
        <f t="shared" si="6"/>
        <v/>
      </c>
      <c r="L83" s="227"/>
      <c r="M83" s="228"/>
      <c r="N83" s="228"/>
      <c r="O83" s="229"/>
      <c r="P83" s="202"/>
      <c r="Q83" s="189"/>
      <c r="R83" s="977"/>
      <c r="S83" s="978"/>
      <c r="T83" s="979"/>
      <c r="U83" s="983">
        <f>_xlfn.IFNA(IF($A83="Layered-Over",INDEX('Wage Grid'!$D$14:$D$80,MATCH($B83,ListBargainingUnit,0)),IF($C83=0,INDEX('Wage Grid'!$C$14:$C$80,MATCH($B83,ListBargainingUnit,0)),$C83)),0)</f>
        <v>0</v>
      </c>
      <c r="V83" s="827">
        <f>_xlfn.IFNA(IF($A83="Layered-Over",INDEX('Wage Grid'!$D$14:$D$80,MATCH($D83,ListBargainingUnit,0)),IF($E83=0,INDEX('Wage Grid'!$C$14:$C$80,MATCH($D83,ListBargainingUnit,0)),$E83)),0)</f>
        <v>0</v>
      </c>
      <c r="W83" s="827">
        <f t="shared" si="10"/>
        <v>0</v>
      </c>
      <c r="X83" s="365">
        <f>IFERROR(IF(AND($A83="Layered-Over", OR($W83="14-P",$W83="15-P",$W83="16-P",$W83="17-P",$W83="18-P",$W83="19-P",$W83="20-P")),
      INDEX('Wage Grid'!M$14:M$20, MATCH(W83, ListLayeredOverParaproGridLevel, 0)),
      INDEX('Wage Grid'!G$14:G$56, MATCH(W83, ListGridLevel, 0))), 0)</f>
        <v>0</v>
      </c>
      <c r="Y83" s="365">
        <f>IFERROR(IF(AND($A83="Layered-Over", OR($W83="14-P",$W83="15-P",$W83="16-P",$W83="17-P",$W83="18-P",$W83="19-P",$W83="20-P")),
      INDEX('Wage Grid'!N$14:N$20, MATCH($W83, ListLayeredOverParaproGridLevel, 0)),
      INDEX('Wage Grid'!H$14:H$56, MATCH($W83, ListGridLevel, 0))), 0)</f>
        <v>0</v>
      </c>
      <c r="Z83" s="365">
        <f>IFERROR(IF(AND($A83="Layered-Over", OR($W83="14-P",$W83="15-P",$W83="16-P",$W83="17-P",$W83="18-P",$W83="19-P",$W83="20-P")),
      INDEX('Wage Grid'!O$14:O$20, MATCH($W83, ListLayeredOverParaproGridLevel, 0)),
      INDEX('Wage Grid'!I$14:I$56, MATCH($W83, ListGridLevel, 0))), 0)</f>
        <v>0</v>
      </c>
      <c r="AA83" s="365">
        <f>IFERROR(IF(AND($A83="Layered-Over", OR($W83="14-P",$W83="15-P",$W83="16-P",$W83="17-P",$W83="18-P",$W83="19-P",$W83="20-P")),
      INDEX('Wage Grid'!P$14:P$20, MATCH($W83, ListLayeredOverParaproGridLevel, 0)),
      INDEX('Wage Grid'!J$14:J$56, MATCH($W83, ListGridLevel, 0))), 0)</f>
        <v>0</v>
      </c>
      <c r="AB83" s="365">
        <f t="shared" si="7"/>
        <v>0</v>
      </c>
      <c r="AC83" s="365">
        <f t="shared" si="8"/>
        <v>0</v>
      </c>
    </row>
    <row r="84" spans="1:29" ht="15" customHeight="1" x14ac:dyDescent="0.25">
      <c r="A84" s="256"/>
      <c r="B84" s="64"/>
      <c r="C84" s="257"/>
      <c r="D84" s="70"/>
      <c r="E84" s="258"/>
      <c r="F84" s="946" t="str">
        <f t="shared" si="9"/>
        <v/>
      </c>
      <c r="G84" s="868"/>
      <c r="H84" s="258"/>
      <c r="I84" s="202"/>
      <c r="J84" s="246"/>
      <c r="K84" s="263" t="str">
        <f t="shared" si="6"/>
        <v/>
      </c>
      <c r="L84" s="227"/>
      <c r="M84" s="228"/>
      <c r="N84" s="228"/>
      <c r="O84" s="229"/>
      <c r="P84" s="202"/>
      <c r="Q84" s="189"/>
      <c r="R84" s="977"/>
      <c r="S84" s="978"/>
      <c r="T84" s="979"/>
      <c r="U84" s="983">
        <f>_xlfn.IFNA(IF($A84="Layered-Over",INDEX('Wage Grid'!$D$14:$D$80,MATCH($B84,ListBargainingUnit,0)),IF($C84=0,INDEX('Wage Grid'!$C$14:$C$80,MATCH($B84,ListBargainingUnit,0)),$C84)),0)</f>
        <v>0</v>
      </c>
      <c r="V84" s="827">
        <f>_xlfn.IFNA(IF($A84="Layered-Over",INDEX('Wage Grid'!$D$14:$D$80,MATCH($D84,ListBargainingUnit,0)),IF($E84=0,INDEX('Wage Grid'!$C$14:$C$80,MATCH($D84,ListBargainingUnit,0)),$E84)),0)</f>
        <v>0</v>
      </c>
      <c r="W84" s="827">
        <f t="shared" si="10"/>
        <v>0</v>
      </c>
      <c r="X84" s="365">
        <f>IFERROR(IF(AND($A84="Layered-Over", OR($W84="14-P",$W84="15-P",$W84="16-P",$W84="17-P",$W84="18-P",$W84="19-P",$W84="20-P")),
      INDEX('Wage Grid'!M$14:M$20, MATCH(W84, ListLayeredOverParaproGridLevel, 0)),
      INDEX('Wage Grid'!G$14:G$56, MATCH(W84, ListGridLevel, 0))), 0)</f>
        <v>0</v>
      </c>
      <c r="Y84" s="365">
        <f>IFERROR(IF(AND($A84="Layered-Over", OR($W84="14-P",$W84="15-P",$W84="16-P",$W84="17-P",$W84="18-P",$W84="19-P",$W84="20-P")),
      INDEX('Wage Grid'!N$14:N$20, MATCH($W84, ListLayeredOverParaproGridLevel, 0)),
      INDEX('Wage Grid'!H$14:H$56, MATCH($W84, ListGridLevel, 0))), 0)</f>
        <v>0</v>
      </c>
      <c r="Z84" s="365">
        <f>IFERROR(IF(AND($A84="Layered-Over", OR($W84="14-P",$W84="15-P",$W84="16-P",$W84="17-P",$W84="18-P",$W84="19-P",$W84="20-P")),
      INDEX('Wage Grid'!O$14:O$20, MATCH($W84, ListLayeredOverParaproGridLevel, 0)),
      INDEX('Wage Grid'!I$14:I$56, MATCH($W84, ListGridLevel, 0))), 0)</f>
        <v>0</v>
      </c>
      <c r="AA84" s="365">
        <f>IFERROR(IF(AND($A84="Layered-Over", OR($W84="14-P",$W84="15-P",$W84="16-P",$W84="17-P",$W84="18-P",$W84="19-P",$W84="20-P")),
      INDEX('Wage Grid'!P$14:P$20, MATCH($W84, ListLayeredOverParaproGridLevel, 0)),
      INDEX('Wage Grid'!J$14:J$56, MATCH($W84, ListGridLevel, 0))), 0)</f>
        <v>0</v>
      </c>
      <c r="AB84" s="365">
        <f t="shared" si="7"/>
        <v>0</v>
      </c>
      <c r="AC84" s="365">
        <f t="shared" si="8"/>
        <v>0</v>
      </c>
    </row>
    <row r="85" spans="1:29" ht="15" customHeight="1" x14ac:dyDescent="0.25">
      <c r="A85" s="256"/>
      <c r="B85" s="64"/>
      <c r="C85" s="257"/>
      <c r="D85" s="70"/>
      <c r="E85" s="258"/>
      <c r="F85" s="946" t="str">
        <f t="shared" si="9"/>
        <v/>
      </c>
      <c r="G85" s="868"/>
      <c r="H85" s="258"/>
      <c r="I85" s="202"/>
      <c r="J85" s="246"/>
      <c r="K85" s="263" t="str">
        <f t="shared" si="6"/>
        <v/>
      </c>
      <c r="L85" s="227"/>
      <c r="M85" s="228"/>
      <c r="N85" s="228"/>
      <c r="O85" s="229"/>
      <c r="P85" s="202"/>
      <c r="Q85" s="189"/>
      <c r="R85" s="977"/>
      <c r="S85" s="978"/>
      <c r="T85" s="979"/>
      <c r="U85" s="983">
        <f>_xlfn.IFNA(IF($A85="Layered-Over",INDEX('Wage Grid'!$D$14:$D$80,MATCH($B85,ListBargainingUnit,0)),IF($C85=0,INDEX('Wage Grid'!$C$14:$C$80,MATCH($B85,ListBargainingUnit,0)),$C85)),0)</f>
        <v>0</v>
      </c>
      <c r="V85" s="827">
        <f>_xlfn.IFNA(IF($A85="Layered-Over",INDEX('Wage Grid'!$D$14:$D$80,MATCH($D85,ListBargainingUnit,0)),IF($E85=0,INDEX('Wage Grid'!$C$14:$C$80,MATCH($D85,ListBargainingUnit,0)),$E85)),0)</f>
        <v>0</v>
      </c>
      <c r="W85" s="827">
        <f t="shared" si="10"/>
        <v>0</v>
      </c>
      <c r="X85" s="365">
        <f>IFERROR(IF(AND($A85="Layered-Over", OR($W85="14-P",$W85="15-P",$W85="16-P",$W85="17-P",$W85="18-P",$W85="19-P",$W85="20-P")),
      INDEX('Wage Grid'!M$14:M$20, MATCH(W85, ListLayeredOverParaproGridLevel, 0)),
      INDEX('Wage Grid'!G$14:G$56, MATCH(W85, ListGridLevel, 0))), 0)</f>
        <v>0</v>
      </c>
      <c r="Y85" s="365">
        <f>IFERROR(IF(AND($A85="Layered-Over", OR($W85="14-P",$W85="15-P",$W85="16-P",$W85="17-P",$W85="18-P",$W85="19-P",$W85="20-P")),
      INDEX('Wage Grid'!N$14:N$20, MATCH($W85, ListLayeredOverParaproGridLevel, 0)),
      INDEX('Wage Grid'!H$14:H$56, MATCH($W85, ListGridLevel, 0))), 0)</f>
        <v>0</v>
      </c>
      <c r="Z85" s="365">
        <f>IFERROR(IF(AND($A85="Layered-Over", OR($W85="14-P",$W85="15-P",$W85="16-P",$W85="17-P",$W85="18-P",$W85="19-P",$W85="20-P")),
      INDEX('Wage Grid'!O$14:O$20, MATCH($W85, ListLayeredOverParaproGridLevel, 0)),
      INDEX('Wage Grid'!I$14:I$56, MATCH($W85, ListGridLevel, 0))), 0)</f>
        <v>0</v>
      </c>
      <c r="AA85" s="365">
        <f>IFERROR(IF(AND($A85="Layered-Over", OR($W85="14-P",$W85="15-P",$W85="16-P",$W85="17-P",$W85="18-P",$W85="19-P",$W85="20-P")),
      INDEX('Wage Grid'!P$14:P$20, MATCH($W85, ListLayeredOverParaproGridLevel, 0)),
      INDEX('Wage Grid'!J$14:J$56, MATCH($W85, ListGridLevel, 0))), 0)</f>
        <v>0</v>
      </c>
      <c r="AB85" s="365">
        <f t="shared" si="7"/>
        <v>0</v>
      </c>
      <c r="AC85" s="365">
        <f t="shared" si="8"/>
        <v>0</v>
      </c>
    </row>
    <row r="86" spans="1:29" ht="15" customHeight="1" x14ac:dyDescent="0.25">
      <c r="A86" s="256"/>
      <c r="B86" s="64"/>
      <c r="C86" s="257"/>
      <c r="D86" s="70"/>
      <c r="E86" s="258"/>
      <c r="F86" s="946" t="str">
        <f t="shared" si="9"/>
        <v/>
      </c>
      <c r="G86" s="868"/>
      <c r="H86" s="258"/>
      <c r="I86" s="202"/>
      <c r="J86" s="246"/>
      <c r="K86" s="263" t="str">
        <f t="shared" si="6"/>
        <v/>
      </c>
      <c r="L86" s="227"/>
      <c r="M86" s="228"/>
      <c r="N86" s="228"/>
      <c r="O86" s="229"/>
      <c r="P86" s="202"/>
      <c r="Q86" s="189"/>
      <c r="R86" s="977"/>
      <c r="S86" s="978"/>
      <c r="T86" s="979"/>
      <c r="U86" s="983">
        <f>_xlfn.IFNA(IF($A86="Layered-Over",INDEX('Wage Grid'!$D$14:$D$80,MATCH($B86,ListBargainingUnit,0)),IF($C86=0,INDEX('Wage Grid'!$C$14:$C$80,MATCH($B86,ListBargainingUnit,0)),$C86)),0)</f>
        <v>0</v>
      </c>
      <c r="V86" s="827">
        <f>_xlfn.IFNA(IF($A86="Layered-Over",INDEX('Wage Grid'!$D$14:$D$80,MATCH($D86,ListBargainingUnit,0)),IF($E86=0,INDEX('Wage Grid'!$C$14:$C$80,MATCH($D86,ListBargainingUnit,0)),$E86)),0)</f>
        <v>0</v>
      </c>
      <c r="W86" s="827">
        <f t="shared" si="10"/>
        <v>0</v>
      </c>
      <c r="X86" s="365">
        <f>IFERROR(IF(AND($A86="Layered-Over", OR($W86="14-P",$W86="15-P",$W86="16-P",$W86="17-P",$W86="18-P",$W86="19-P",$W86="20-P")),
      INDEX('Wage Grid'!M$14:M$20, MATCH(W86, ListLayeredOverParaproGridLevel, 0)),
      INDEX('Wage Grid'!G$14:G$56, MATCH(W86, ListGridLevel, 0))), 0)</f>
        <v>0</v>
      </c>
      <c r="Y86" s="365">
        <f>IFERROR(IF(AND($A86="Layered-Over", OR($W86="14-P",$W86="15-P",$W86="16-P",$W86="17-P",$W86="18-P",$W86="19-P",$W86="20-P")),
      INDEX('Wage Grid'!N$14:N$20, MATCH($W86, ListLayeredOverParaproGridLevel, 0)),
      INDEX('Wage Grid'!H$14:H$56, MATCH($W86, ListGridLevel, 0))), 0)</f>
        <v>0</v>
      </c>
      <c r="Z86" s="365">
        <f>IFERROR(IF(AND($A86="Layered-Over", OR($W86="14-P",$W86="15-P",$W86="16-P",$W86="17-P",$W86="18-P",$W86="19-P",$W86="20-P")),
      INDEX('Wage Grid'!O$14:O$20, MATCH($W86, ListLayeredOverParaproGridLevel, 0)),
      INDEX('Wage Grid'!I$14:I$56, MATCH($W86, ListGridLevel, 0))), 0)</f>
        <v>0</v>
      </c>
      <c r="AA86" s="365">
        <f>IFERROR(IF(AND($A86="Layered-Over", OR($W86="14-P",$W86="15-P",$W86="16-P",$W86="17-P",$W86="18-P",$W86="19-P",$W86="20-P")),
      INDEX('Wage Grid'!P$14:P$20, MATCH($W86, ListLayeredOverParaproGridLevel, 0)),
      INDEX('Wage Grid'!J$14:J$56, MATCH($W86, ListGridLevel, 0))), 0)</f>
        <v>0</v>
      </c>
      <c r="AB86" s="365">
        <f t="shared" si="7"/>
        <v>0</v>
      </c>
      <c r="AC86" s="365">
        <f t="shared" si="8"/>
        <v>0</v>
      </c>
    </row>
    <row r="87" spans="1:29" ht="15" customHeight="1" x14ac:dyDescent="0.25">
      <c r="A87" s="256"/>
      <c r="B87" s="64"/>
      <c r="C87" s="257"/>
      <c r="D87" s="70"/>
      <c r="E87" s="258"/>
      <c r="F87" s="946" t="str">
        <f t="shared" si="9"/>
        <v/>
      </c>
      <c r="G87" s="868"/>
      <c r="H87" s="258"/>
      <c r="I87" s="202"/>
      <c r="J87" s="246"/>
      <c r="K87" s="263" t="str">
        <f t="shared" ref="K87:K150" si="11">IF(SUM(L87:P87)=0,"",SUM(L87:P87))</f>
        <v/>
      </c>
      <c r="L87" s="227"/>
      <c r="M87" s="228"/>
      <c r="N87" s="228"/>
      <c r="O87" s="229"/>
      <c r="P87" s="202"/>
      <c r="Q87" s="189"/>
      <c r="R87" s="977"/>
      <c r="S87" s="978"/>
      <c r="T87" s="979"/>
      <c r="U87" s="983">
        <f>_xlfn.IFNA(IF($A87="Layered-Over",INDEX('Wage Grid'!$D$14:$D$80,MATCH($B87,ListBargainingUnit,0)),IF($C87=0,INDEX('Wage Grid'!$C$14:$C$80,MATCH($B87,ListBargainingUnit,0)),$C87)),0)</f>
        <v>0</v>
      </c>
      <c r="V87" s="827">
        <f>_xlfn.IFNA(IF($A87="Layered-Over",INDEX('Wage Grid'!$D$14:$D$80,MATCH($D87,ListBargainingUnit,0)),IF($E87=0,INDEX('Wage Grid'!$C$14:$C$80,MATCH($D87,ListBargainingUnit,0)),$E87)),0)</f>
        <v>0</v>
      </c>
      <c r="W87" s="827">
        <f t="shared" si="10"/>
        <v>0</v>
      </c>
      <c r="X87" s="365">
        <f>IFERROR(IF(AND($A87="Layered-Over", OR($W87="14-P",$W87="15-P",$W87="16-P",$W87="17-P",$W87="18-P",$W87="19-P",$W87="20-P")),
      INDEX('Wage Grid'!M$14:M$20, MATCH(W87, ListLayeredOverParaproGridLevel, 0)),
      INDEX('Wage Grid'!G$14:G$56, MATCH(W87, ListGridLevel, 0))), 0)</f>
        <v>0</v>
      </c>
      <c r="Y87" s="365">
        <f>IFERROR(IF(AND($A87="Layered-Over", OR($W87="14-P",$W87="15-P",$W87="16-P",$W87="17-P",$W87="18-P",$W87="19-P",$W87="20-P")),
      INDEX('Wage Grid'!N$14:N$20, MATCH($W87, ListLayeredOverParaproGridLevel, 0)),
      INDEX('Wage Grid'!H$14:H$56, MATCH($W87, ListGridLevel, 0))), 0)</f>
        <v>0</v>
      </c>
      <c r="Z87" s="365">
        <f>IFERROR(IF(AND($A87="Layered-Over", OR($W87="14-P",$W87="15-P",$W87="16-P",$W87="17-P",$W87="18-P",$W87="19-P",$W87="20-P")),
      INDEX('Wage Grid'!O$14:O$20, MATCH($W87, ListLayeredOverParaproGridLevel, 0)),
      INDEX('Wage Grid'!I$14:I$56, MATCH($W87, ListGridLevel, 0))), 0)</f>
        <v>0</v>
      </c>
      <c r="AA87" s="365">
        <f>IFERROR(IF(AND($A87="Layered-Over", OR($W87="14-P",$W87="15-P",$W87="16-P",$W87="17-P",$W87="18-P",$W87="19-P",$W87="20-P")),
      INDEX('Wage Grid'!P$14:P$20, MATCH($W87, ListLayeredOverParaproGridLevel, 0)),
      INDEX('Wage Grid'!J$14:J$56, MATCH($W87, ListGridLevel, 0))), 0)</f>
        <v>0</v>
      </c>
      <c r="AB87" s="365">
        <f t="shared" si="7"/>
        <v>0</v>
      </c>
      <c r="AC87" s="365">
        <f t="shared" si="8"/>
        <v>0</v>
      </c>
    </row>
    <row r="88" spans="1:29" ht="15" customHeight="1" x14ac:dyDescent="0.25">
      <c r="A88" s="256"/>
      <c r="B88" s="64"/>
      <c r="C88" s="257"/>
      <c r="D88" s="70"/>
      <c r="E88" s="258"/>
      <c r="F88" s="946" t="str">
        <f t="shared" si="9"/>
        <v/>
      </c>
      <c r="G88" s="868"/>
      <c r="H88" s="258"/>
      <c r="I88" s="202"/>
      <c r="J88" s="246"/>
      <c r="K88" s="263" t="str">
        <f t="shared" si="11"/>
        <v/>
      </c>
      <c r="L88" s="227"/>
      <c r="M88" s="228"/>
      <c r="N88" s="228"/>
      <c r="O88" s="229"/>
      <c r="P88" s="202"/>
      <c r="Q88" s="189"/>
      <c r="R88" s="977"/>
      <c r="S88" s="978"/>
      <c r="T88" s="979"/>
      <c r="U88" s="983">
        <f>_xlfn.IFNA(IF($A88="Layered-Over",INDEX('Wage Grid'!$D$14:$D$80,MATCH($B88,ListBargainingUnit,0)),IF($C88=0,INDEX('Wage Grid'!$C$14:$C$80,MATCH($B88,ListBargainingUnit,0)),$C88)),0)</f>
        <v>0</v>
      </c>
      <c r="V88" s="827">
        <f>_xlfn.IFNA(IF($A88="Layered-Over",INDEX('Wage Grid'!$D$14:$D$80,MATCH($D88,ListBargainingUnit,0)),IF($E88=0,INDEX('Wage Grid'!$C$14:$C$80,MATCH($D88,ListBargainingUnit,0)),$E88)),0)</f>
        <v>0</v>
      </c>
      <c r="W88" s="827">
        <f t="shared" si="10"/>
        <v>0</v>
      </c>
      <c r="X88" s="365">
        <f>IFERROR(IF(AND($A88="Layered-Over", OR($W88="14-P",$W88="15-P",$W88="16-P",$W88="17-P",$W88="18-P",$W88="19-P",$W88="20-P")),
      INDEX('Wage Grid'!M$14:M$20, MATCH(W88, ListLayeredOverParaproGridLevel, 0)),
      INDEX('Wage Grid'!G$14:G$56, MATCH(W88, ListGridLevel, 0))), 0)</f>
        <v>0</v>
      </c>
      <c r="Y88" s="365">
        <f>IFERROR(IF(AND($A88="Layered-Over", OR($W88="14-P",$W88="15-P",$W88="16-P",$W88="17-P",$W88="18-P",$W88="19-P",$W88="20-P")),
      INDEX('Wage Grid'!N$14:N$20, MATCH($W88, ListLayeredOverParaproGridLevel, 0)),
      INDEX('Wage Grid'!H$14:H$56, MATCH($W88, ListGridLevel, 0))), 0)</f>
        <v>0</v>
      </c>
      <c r="Z88" s="365">
        <f>IFERROR(IF(AND($A88="Layered-Over", OR($W88="14-P",$W88="15-P",$W88="16-P",$W88="17-P",$W88="18-P",$W88="19-P",$W88="20-P")),
      INDEX('Wage Grid'!O$14:O$20, MATCH($W88, ListLayeredOverParaproGridLevel, 0)),
      INDEX('Wage Grid'!I$14:I$56, MATCH($W88, ListGridLevel, 0))), 0)</f>
        <v>0</v>
      </c>
      <c r="AA88" s="365">
        <f>IFERROR(IF(AND($A88="Layered-Over", OR($W88="14-P",$W88="15-P",$W88="16-P",$W88="17-P",$W88="18-P",$W88="19-P",$W88="20-P")),
      INDEX('Wage Grid'!P$14:P$20, MATCH($W88, ListLayeredOverParaproGridLevel, 0)),
      INDEX('Wage Grid'!J$14:J$56, MATCH($W88, ListGridLevel, 0))), 0)</f>
        <v>0</v>
      </c>
      <c r="AB88" s="365">
        <f t="shared" si="7"/>
        <v>0</v>
      </c>
      <c r="AC88" s="365">
        <f t="shared" si="8"/>
        <v>0</v>
      </c>
    </row>
    <row r="89" spans="1:29" ht="15" customHeight="1" x14ac:dyDescent="0.25">
      <c r="A89" s="256"/>
      <c r="B89" s="64"/>
      <c r="C89" s="257"/>
      <c r="D89" s="70"/>
      <c r="E89" s="258"/>
      <c r="F89" s="946" t="str">
        <f t="shared" si="9"/>
        <v/>
      </c>
      <c r="G89" s="868"/>
      <c r="H89" s="258"/>
      <c r="I89" s="202"/>
      <c r="J89" s="246"/>
      <c r="K89" s="263" t="str">
        <f t="shared" si="11"/>
        <v/>
      </c>
      <c r="L89" s="227"/>
      <c r="M89" s="228"/>
      <c r="N89" s="228"/>
      <c r="O89" s="229"/>
      <c r="P89" s="202"/>
      <c r="Q89" s="189"/>
      <c r="R89" s="977"/>
      <c r="S89" s="978"/>
      <c r="T89" s="979"/>
      <c r="U89" s="983">
        <f>_xlfn.IFNA(IF($A89="Layered-Over",INDEX('Wage Grid'!$D$14:$D$80,MATCH($B89,ListBargainingUnit,0)),IF($C89=0,INDEX('Wage Grid'!$C$14:$C$80,MATCH($B89,ListBargainingUnit,0)),$C89)),0)</f>
        <v>0</v>
      </c>
      <c r="V89" s="827">
        <f>_xlfn.IFNA(IF($A89="Layered-Over",INDEX('Wage Grid'!$D$14:$D$80,MATCH($D89,ListBargainingUnit,0)),IF($E89=0,INDEX('Wage Grid'!$C$14:$C$80,MATCH($D89,ListBargainingUnit,0)),$E89)),0)</f>
        <v>0</v>
      </c>
      <c r="W89" s="827">
        <f t="shared" si="10"/>
        <v>0</v>
      </c>
      <c r="X89" s="365">
        <f>IFERROR(IF(AND($A89="Layered-Over", OR($W89="14-P",$W89="15-P",$W89="16-P",$W89="17-P",$W89="18-P",$W89="19-P",$W89="20-P")),
      INDEX('Wage Grid'!M$14:M$20, MATCH(W89, ListLayeredOverParaproGridLevel, 0)),
      INDEX('Wage Grid'!G$14:G$56, MATCH(W89, ListGridLevel, 0))), 0)</f>
        <v>0</v>
      </c>
      <c r="Y89" s="365">
        <f>IFERROR(IF(AND($A89="Layered-Over", OR($W89="14-P",$W89="15-P",$W89="16-P",$W89="17-P",$W89="18-P",$W89="19-P",$W89="20-P")),
      INDEX('Wage Grid'!N$14:N$20, MATCH($W89, ListLayeredOverParaproGridLevel, 0)),
      INDEX('Wage Grid'!H$14:H$56, MATCH($W89, ListGridLevel, 0))), 0)</f>
        <v>0</v>
      </c>
      <c r="Z89" s="365">
        <f>IFERROR(IF(AND($A89="Layered-Over", OR($W89="14-P",$W89="15-P",$W89="16-P",$W89="17-P",$W89="18-P",$W89="19-P",$W89="20-P")),
      INDEX('Wage Grid'!O$14:O$20, MATCH($W89, ListLayeredOverParaproGridLevel, 0)),
      INDEX('Wage Grid'!I$14:I$56, MATCH($W89, ListGridLevel, 0))), 0)</f>
        <v>0</v>
      </c>
      <c r="AA89" s="365">
        <f>IFERROR(IF(AND($A89="Layered-Over", OR($W89="14-P",$W89="15-P",$W89="16-P",$W89="17-P",$W89="18-P",$W89="19-P",$W89="20-P")),
      INDEX('Wage Grid'!P$14:P$20, MATCH($W89, ListLayeredOverParaproGridLevel, 0)),
      INDEX('Wage Grid'!J$14:J$56, MATCH($W89, ListGridLevel, 0))), 0)</f>
        <v>0</v>
      </c>
      <c r="AB89" s="365">
        <f t="shared" si="7"/>
        <v>0</v>
      </c>
      <c r="AC89" s="365">
        <f t="shared" si="8"/>
        <v>0</v>
      </c>
    </row>
    <row r="90" spans="1:29" ht="15" customHeight="1" x14ac:dyDescent="0.25">
      <c r="A90" s="256"/>
      <c r="B90" s="64"/>
      <c r="C90" s="257"/>
      <c r="D90" s="70"/>
      <c r="E90" s="258"/>
      <c r="F90" s="946" t="str">
        <f t="shared" si="9"/>
        <v/>
      </c>
      <c r="G90" s="868"/>
      <c r="H90" s="258"/>
      <c r="I90" s="202"/>
      <c r="J90" s="246"/>
      <c r="K90" s="263" t="str">
        <f t="shared" si="11"/>
        <v/>
      </c>
      <c r="L90" s="227"/>
      <c r="M90" s="228"/>
      <c r="N90" s="228"/>
      <c r="O90" s="229"/>
      <c r="P90" s="202"/>
      <c r="Q90" s="189"/>
      <c r="R90" s="977"/>
      <c r="S90" s="978"/>
      <c r="T90" s="979"/>
      <c r="U90" s="983">
        <f>_xlfn.IFNA(IF($A90="Layered-Over",INDEX('Wage Grid'!$D$14:$D$80,MATCH($B90,ListBargainingUnit,0)),IF($C90=0,INDEX('Wage Grid'!$C$14:$C$80,MATCH($B90,ListBargainingUnit,0)),$C90)),0)</f>
        <v>0</v>
      </c>
      <c r="V90" s="827">
        <f>_xlfn.IFNA(IF($A90="Layered-Over",INDEX('Wage Grid'!$D$14:$D$80,MATCH($D90,ListBargainingUnit,0)),IF($E90=0,INDEX('Wage Grid'!$C$14:$C$80,MATCH($D90,ListBargainingUnit,0)),$E90)),0)</f>
        <v>0</v>
      </c>
      <c r="W90" s="827">
        <f t="shared" si="10"/>
        <v>0</v>
      </c>
      <c r="X90" s="365">
        <f>IFERROR(IF(AND($A90="Layered-Over", OR($W90="14-P",$W90="15-P",$W90="16-P",$W90="17-P",$W90="18-P",$W90="19-P",$W90="20-P")),
      INDEX('Wage Grid'!M$14:M$20, MATCH(W90, ListLayeredOverParaproGridLevel, 0)),
      INDEX('Wage Grid'!G$14:G$56, MATCH(W90, ListGridLevel, 0))), 0)</f>
        <v>0</v>
      </c>
      <c r="Y90" s="365">
        <f>IFERROR(IF(AND($A90="Layered-Over", OR($W90="14-P",$W90="15-P",$W90="16-P",$W90="17-P",$W90="18-P",$W90="19-P",$W90="20-P")),
      INDEX('Wage Grid'!N$14:N$20, MATCH($W90, ListLayeredOverParaproGridLevel, 0)),
      INDEX('Wage Grid'!H$14:H$56, MATCH($W90, ListGridLevel, 0))), 0)</f>
        <v>0</v>
      </c>
      <c r="Z90" s="365">
        <f>IFERROR(IF(AND($A90="Layered-Over", OR($W90="14-P",$W90="15-P",$W90="16-P",$W90="17-P",$W90="18-P",$W90="19-P",$W90="20-P")),
      INDEX('Wage Grid'!O$14:O$20, MATCH($W90, ListLayeredOverParaproGridLevel, 0)),
      INDEX('Wage Grid'!I$14:I$56, MATCH($W90, ListGridLevel, 0))), 0)</f>
        <v>0</v>
      </c>
      <c r="AA90" s="365">
        <f>IFERROR(IF(AND($A90="Layered-Over", OR($W90="14-P",$W90="15-P",$W90="16-P",$W90="17-P",$W90="18-P",$W90="19-P",$W90="20-P")),
      INDEX('Wage Grid'!P$14:P$20, MATCH($W90, ListLayeredOverParaproGridLevel, 0)),
      INDEX('Wage Grid'!J$14:J$56, MATCH($W90, ListGridLevel, 0))), 0)</f>
        <v>0</v>
      </c>
      <c r="AB90" s="365">
        <f t="shared" si="7"/>
        <v>0</v>
      </c>
      <c r="AC90" s="365">
        <f t="shared" si="8"/>
        <v>0</v>
      </c>
    </row>
    <row r="91" spans="1:29" ht="15" customHeight="1" x14ac:dyDescent="0.25">
      <c r="A91" s="256"/>
      <c r="B91" s="64"/>
      <c r="C91" s="257"/>
      <c r="D91" s="70"/>
      <c r="E91" s="258"/>
      <c r="F91" s="946" t="str">
        <f t="shared" si="9"/>
        <v/>
      </c>
      <c r="G91" s="868"/>
      <c r="H91" s="258"/>
      <c r="I91" s="202"/>
      <c r="J91" s="246"/>
      <c r="K91" s="263" t="str">
        <f t="shared" si="11"/>
        <v/>
      </c>
      <c r="L91" s="227"/>
      <c r="M91" s="228"/>
      <c r="N91" s="228"/>
      <c r="O91" s="229"/>
      <c r="P91" s="202"/>
      <c r="Q91" s="189"/>
      <c r="R91" s="977"/>
      <c r="S91" s="978"/>
      <c r="T91" s="979"/>
      <c r="U91" s="983">
        <f>_xlfn.IFNA(IF($A91="Layered-Over",INDEX('Wage Grid'!$D$14:$D$80,MATCH($B91,ListBargainingUnit,0)),IF($C91=0,INDEX('Wage Grid'!$C$14:$C$80,MATCH($B91,ListBargainingUnit,0)),$C91)),0)</f>
        <v>0</v>
      </c>
      <c r="V91" s="827">
        <f>_xlfn.IFNA(IF($A91="Layered-Over",INDEX('Wage Grid'!$D$14:$D$80,MATCH($D91,ListBargainingUnit,0)),IF($E91=0,INDEX('Wage Grid'!$C$14:$C$80,MATCH($D91,ListBargainingUnit,0)),$E91)),0)</f>
        <v>0</v>
      </c>
      <c r="W91" s="827">
        <f t="shared" si="10"/>
        <v>0</v>
      </c>
      <c r="X91" s="365">
        <f>IFERROR(IF(AND($A91="Layered-Over", OR($W91="14-P",$W91="15-P",$W91="16-P",$W91="17-P",$W91="18-P",$W91="19-P",$W91="20-P")),
      INDEX('Wage Grid'!M$14:M$20, MATCH(W91, ListLayeredOverParaproGridLevel, 0)),
      INDEX('Wage Grid'!G$14:G$56, MATCH(W91, ListGridLevel, 0))), 0)</f>
        <v>0</v>
      </c>
      <c r="Y91" s="365">
        <f>IFERROR(IF(AND($A91="Layered-Over", OR($W91="14-P",$W91="15-P",$W91="16-P",$W91="17-P",$W91="18-P",$W91="19-P",$W91="20-P")),
      INDEX('Wage Grid'!N$14:N$20, MATCH($W91, ListLayeredOverParaproGridLevel, 0)),
      INDEX('Wage Grid'!H$14:H$56, MATCH($W91, ListGridLevel, 0))), 0)</f>
        <v>0</v>
      </c>
      <c r="Z91" s="365">
        <f>IFERROR(IF(AND($A91="Layered-Over", OR($W91="14-P",$W91="15-P",$W91="16-P",$W91="17-P",$W91="18-P",$W91="19-P",$W91="20-P")),
      INDEX('Wage Grid'!O$14:O$20, MATCH($W91, ListLayeredOverParaproGridLevel, 0)),
      INDEX('Wage Grid'!I$14:I$56, MATCH($W91, ListGridLevel, 0))), 0)</f>
        <v>0</v>
      </c>
      <c r="AA91" s="365">
        <f>IFERROR(IF(AND($A91="Layered-Over", OR($W91="14-P",$W91="15-P",$W91="16-P",$W91="17-P",$W91="18-P",$W91="19-P",$W91="20-P")),
      INDEX('Wage Grid'!P$14:P$20, MATCH($W91, ListLayeredOverParaproGridLevel, 0)),
      INDEX('Wage Grid'!J$14:J$56, MATCH($W91, ListGridLevel, 0))), 0)</f>
        <v>0</v>
      </c>
      <c r="AB91" s="365">
        <f t="shared" si="7"/>
        <v>0</v>
      </c>
      <c r="AC91" s="365">
        <f t="shared" si="8"/>
        <v>0</v>
      </c>
    </row>
    <row r="92" spans="1:29" ht="15" customHeight="1" x14ac:dyDescent="0.25">
      <c r="A92" s="256"/>
      <c r="B92" s="64"/>
      <c r="C92" s="257"/>
      <c r="D92" s="70"/>
      <c r="E92" s="258"/>
      <c r="F92" s="946" t="str">
        <f t="shared" si="9"/>
        <v/>
      </c>
      <c r="G92" s="868"/>
      <c r="H92" s="258"/>
      <c r="I92" s="202"/>
      <c r="J92" s="246"/>
      <c r="K92" s="263" t="str">
        <f t="shared" si="11"/>
        <v/>
      </c>
      <c r="L92" s="227"/>
      <c r="M92" s="228"/>
      <c r="N92" s="228"/>
      <c r="O92" s="229"/>
      <c r="P92" s="202"/>
      <c r="Q92" s="189"/>
      <c r="R92" s="977"/>
      <c r="S92" s="978"/>
      <c r="T92" s="979"/>
      <c r="U92" s="983">
        <f>_xlfn.IFNA(IF($A92="Layered-Over",INDEX('Wage Grid'!$D$14:$D$80,MATCH($B92,ListBargainingUnit,0)),IF($C92=0,INDEX('Wage Grid'!$C$14:$C$80,MATCH($B92,ListBargainingUnit,0)),$C92)),0)</f>
        <v>0</v>
      </c>
      <c r="V92" s="827">
        <f>_xlfn.IFNA(IF($A92="Layered-Over",INDEX('Wage Grid'!$D$14:$D$80,MATCH($D92,ListBargainingUnit,0)),IF($E92=0,INDEX('Wage Grid'!$C$14:$C$80,MATCH($D92,ListBargainingUnit,0)),$E92)),0)</f>
        <v>0</v>
      </c>
      <c r="W92" s="827">
        <f t="shared" si="10"/>
        <v>0</v>
      </c>
      <c r="X92" s="365">
        <f>IFERROR(IF(AND($A92="Layered-Over", OR($W92="14-P",$W92="15-P",$W92="16-P",$W92="17-P",$W92="18-P",$W92="19-P",$W92="20-P")),
      INDEX('Wage Grid'!M$14:M$20, MATCH(W92, ListLayeredOverParaproGridLevel, 0)),
      INDEX('Wage Grid'!G$14:G$56, MATCH(W92, ListGridLevel, 0))), 0)</f>
        <v>0</v>
      </c>
      <c r="Y92" s="365">
        <f>IFERROR(IF(AND($A92="Layered-Over", OR($W92="14-P",$W92="15-P",$W92="16-P",$W92="17-P",$W92="18-P",$W92="19-P",$W92="20-P")),
      INDEX('Wage Grid'!N$14:N$20, MATCH($W92, ListLayeredOverParaproGridLevel, 0)),
      INDEX('Wage Grid'!H$14:H$56, MATCH($W92, ListGridLevel, 0))), 0)</f>
        <v>0</v>
      </c>
      <c r="Z92" s="365">
        <f>IFERROR(IF(AND($A92="Layered-Over", OR($W92="14-P",$W92="15-P",$W92="16-P",$W92="17-P",$W92="18-P",$W92="19-P",$W92="20-P")),
      INDEX('Wage Grid'!O$14:O$20, MATCH($W92, ListLayeredOverParaproGridLevel, 0)),
      INDEX('Wage Grid'!I$14:I$56, MATCH($W92, ListGridLevel, 0))), 0)</f>
        <v>0</v>
      </c>
      <c r="AA92" s="365">
        <f>IFERROR(IF(AND($A92="Layered-Over", OR($W92="14-P",$W92="15-P",$W92="16-P",$W92="17-P",$W92="18-P",$W92="19-P",$W92="20-P")),
      INDEX('Wage Grid'!P$14:P$20, MATCH($W92, ListLayeredOverParaproGridLevel, 0)),
      INDEX('Wage Grid'!J$14:J$56, MATCH($W92, ListGridLevel, 0))), 0)</f>
        <v>0</v>
      </c>
      <c r="AB92" s="365">
        <f t="shared" si="7"/>
        <v>0</v>
      </c>
      <c r="AC92" s="365">
        <f t="shared" si="8"/>
        <v>0</v>
      </c>
    </row>
    <row r="93" spans="1:29" ht="15" customHeight="1" x14ac:dyDescent="0.25">
      <c r="A93" s="256"/>
      <c r="B93" s="64"/>
      <c r="C93" s="257"/>
      <c r="D93" s="70"/>
      <c r="E93" s="258"/>
      <c r="F93" s="946" t="str">
        <f t="shared" si="9"/>
        <v/>
      </c>
      <c r="G93" s="868"/>
      <c r="H93" s="258"/>
      <c r="I93" s="202"/>
      <c r="J93" s="246"/>
      <c r="K93" s="263" t="str">
        <f t="shared" si="11"/>
        <v/>
      </c>
      <c r="L93" s="227"/>
      <c r="M93" s="228"/>
      <c r="N93" s="228"/>
      <c r="O93" s="229"/>
      <c r="P93" s="202"/>
      <c r="Q93" s="189"/>
      <c r="R93" s="977"/>
      <c r="S93" s="978"/>
      <c r="T93" s="979"/>
      <c r="U93" s="983">
        <f>_xlfn.IFNA(IF($A93="Layered-Over",INDEX('Wage Grid'!$D$14:$D$80,MATCH($B93,ListBargainingUnit,0)),IF($C93=0,INDEX('Wage Grid'!$C$14:$C$80,MATCH($B93,ListBargainingUnit,0)),$C93)),0)</f>
        <v>0</v>
      </c>
      <c r="V93" s="827">
        <f>_xlfn.IFNA(IF($A93="Layered-Over",INDEX('Wage Grid'!$D$14:$D$80,MATCH($D93,ListBargainingUnit,0)),IF($E93=0,INDEX('Wage Grid'!$C$14:$C$80,MATCH($D93,ListBargainingUnit,0)),$E93)),0)</f>
        <v>0</v>
      </c>
      <c r="W93" s="827">
        <f t="shared" si="10"/>
        <v>0</v>
      </c>
      <c r="X93" s="365">
        <f>IFERROR(IF(AND($A93="Layered-Over", OR($W93="14-P",$W93="15-P",$W93="16-P",$W93="17-P",$W93="18-P",$W93="19-P",$W93="20-P")),
      INDEX('Wage Grid'!M$14:M$20, MATCH(W93, ListLayeredOverParaproGridLevel, 0)),
      INDEX('Wage Grid'!G$14:G$56, MATCH(W93, ListGridLevel, 0))), 0)</f>
        <v>0</v>
      </c>
      <c r="Y93" s="365">
        <f>IFERROR(IF(AND($A93="Layered-Over", OR($W93="14-P",$W93="15-P",$W93="16-P",$W93="17-P",$W93="18-P",$W93="19-P",$W93="20-P")),
      INDEX('Wage Grid'!N$14:N$20, MATCH($W93, ListLayeredOverParaproGridLevel, 0)),
      INDEX('Wage Grid'!H$14:H$56, MATCH($W93, ListGridLevel, 0))), 0)</f>
        <v>0</v>
      </c>
      <c r="Z93" s="365">
        <f>IFERROR(IF(AND($A93="Layered-Over", OR($W93="14-P",$W93="15-P",$W93="16-P",$W93="17-P",$W93="18-P",$W93="19-P",$W93="20-P")),
      INDEX('Wage Grid'!O$14:O$20, MATCH($W93, ListLayeredOverParaproGridLevel, 0)),
      INDEX('Wage Grid'!I$14:I$56, MATCH($W93, ListGridLevel, 0))), 0)</f>
        <v>0</v>
      </c>
      <c r="AA93" s="365">
        <f>IFERROR(IF(AND($A93="Layered-Over", OR($W93="14-P",$W93="15-P",$W93="16-P",$W93="17-P",$W93="18-P",$W93="19-P",$W93="20-P")),
      INDEX('Wage Grid'!P$14:P$20, MATCH($W93, ListLayeredOverParaproGridLevel, 0)),
      INDEX('Wage Grid'!J$14:J$56, MATCH($W93, ListGridLevel, 0))), 0)</f>
        <v>0</v>
      </c>
      <c r="AB93" s="365">
        <f t="shared" si="7"/>
        <v>0</v>
      </c>
      <c r="AC93" s="365">
        <f t="shared" si="8"/>
        <v>0</v>
      </c>
    </row>
    <row r="94" spans="1:29" ht="15" customHeight="1" x14ac:dyDescent="0.25">
      <c r="A94" s="256"/>
      <c r="B94" s="64"/>
      <c r="C94" s="257"/>
      <c r="D94" s="70"/>
      <c r="E94" s="258"/>
      <c r="F94" s="946" t="str">
        <f t="shared" si="9"/>
        <v/>
      </c>
      <c r="G94" s="868"/>
      <c r="H94" s="258"/>
      <c r="I94" s="202"/>
      <c r="J94" s="246"/>
      <c r="K94" s="263" t="str">
        <f t="shared" si="11"/>
        <v/>
      </c>
      <c r="L94" s="227"/>
      <c r="M94" s="228"/>
      <c r="N94" s="228"/>
      <c r="O94" s="229"/>
      <c r="P94" s="202"/>
      <c r="Q94" s="189"/>
      <c r="R94" s="977"/>
      <c r="S94" s="978"/>
      <c r="T94" s="979"/>
      <c r="U94" s="983">
        <f>_xlfn.IFNA(IF($A94="Layered-Over",INDEX('Wage Grid'!$D$14:$D$80,MATCH($B94,ListBargainingUnit,0)),IF($C94=0,INDEX('Wage Grid'!$C$14:$C$80,MATCH($B94,ListBargainingUnit,0)),$C94)),0)</f>
        <v>0</v>
      </c>
      <c r="V94" s="827">
        <f>_xlfn.IFNA(IF($A94="Layered-Over",INDEX('Wage Grid'!$D$14:$D$80,MATCH($D94,ListBargainingUnit,0)),IF($E94=0,INDEX('Wage Grid'!$C$14:$C$80,MATCH($D94,ListBargainingUnit,0)),$E94)),0)</f>
        <v>0</v>
      </c>
      <c r="W94" s="827">
        <f t="shared" si="10"/>
        <v>0</v>
      </c>
      <c r="X94" s="365">
        <f>IFERROR(IF(AND($A94="Layered-Over", OR($W94="14-P",$W94="15-P",$W94="16-P",$W94="17-P",$W94="18-P",$W94="19-P",$W94="20-P")),
      INDEX('Wage Grid'!M$14:M$20, MATCH(W94, ListLayeredOverParaproGridLevel, 0)),
      INDEX('Wage Grid'!G$14:G$56, MATCH(W94, ListGridLevel, 0))), 0)</f>
        <v>0</v>
      </c>
      <c r="Y94" s="365">
        <f>IFERROR(IF(AND($A94="Layered-Over", OR($W94="14-P",$W94="15-P",$W94="16-P",$W94="17-P",$W94="18-P",$W94="19-P",$W94="20-P")),
      INDEX('Wage Grid'!N$14:N$20, MATCH($W94, ListLayeredOverParaproGridLevel, 0)),
      INDEX('Wage Grid'!H$14:H$56, MATCH($W94, ListGridLevel, 0))), 0)</f>
        <v>0</v>
      </c>
      <c r="Z94" s="365">
        <f>IFERROR(IF(AND($A94="Layered-Over", OR($W94="14-P",$W94="15-P",$W94="16-P",$W94="17-P",$W94="18-P",$W94="19-P",$W94="20-P")),
      INDEX('Wage Grid'!O$14:O$20, MATCH($W94, ListLayeredOverParaproGridLevel, 0)),
      INDEX('Wage Grid'!I$14:I$56, MATCH($W94, ListGridLevel, 0))), 0)</f>
        <v>0</v>
      </c>
      <c r="AA94" s="365">
        <f>IFERROR(IF(AND($A94="Layered-Over", OR($W94="14-P",$W94="15-P",$W94="16-P",$W94="17-P",$W94="18-P",$W94="19-P",$W94="20-P")),
      INDEX('Wage Grid'!P$14:P$20, MATCH($W94, ListLayeredOverParaproGridLevel, 0)),
      INDEX('Wage Grid'!J$14:J$56, MATCH($W94, ListGridLevel, 0))), 0)</f>
        <v>0</v>
      </c>
      <c r="AB94" s="365">
        <f t="shared" si="7"/>
        <v>0</v>
      </c>
      <c r="AC94" s="365">
        <f t="shared" si="8"/>
        <v>0</v>
      </c>
    </row>
    <row r="95" spans="1:29" ht="15" customHeight="1" x14ac:dyDescent="0.25">
      <c r="A95" s="256"/>
      <c r="B95" s="64"/>
      <c r="C95" s="257"/>
      <c r="D95" s="70"/>
      <c r="E95" s="258"/>
      <c r="F95" s="946" t="str">
        <f t="shared" si="9"/>
        <v/>
      </c>
      <c r="G95" s="868"/>
      <c r="H95" s="258"/>
      <c r="I95" s="202"/>
      <c r="J95" s="246"/>
      <c r="K95" s="263" t="str">
        <f t="shared" si="11"/>
        <v/>
      </c>
      <c r="L95" s="227"/>
      <c r="M95" s="228"/>
      <c r="N95" s="228"/>
      <c r="O95" s="229"/>
      <c r="P95" s="202"/>
      <c r="Q95" s="189"/>
      <c r="R95" s="977"/>
      <c r="S95" s="978"/>
      <c r="T95" s="979"/>
      <c r="U95" s="983">
        <f>_xlfn.IFNA(IF($A95="Layered-Over",INDEX('Wage Grid'!$D$14:$D$80,MATCH($B95,ListBargainingUnit,0)),IF($C95=0,INDEX('Wage Grid'!$C$14:$C$80,MATCH($B95,ListBargainingUnit,0)),$C95)),0)</f>
        <v>0</v>
      </c>
      <c r="V95" s="827">
        <f>_xlfn.IFNA(IF($A95="Layered-Over",INDEX('Wage Grid'!$D$14:$D$80,MATCH($D95,ListBargainingUnit,0)),IF($E95=0,INDEX('Wage Grid'!$C$14:$C$80,MATCH($D95,ListBargainingUnit,0)),$E95)),0)</f>
        <v>0</v>
      </c>
      <c r="W95" s="827">
        <f t="shared" si="10"/>
        <v>0</v>
      </c>
      <c r="X95" s="365">
        <f>IFERROR(IF(AND($A95="Layered-Over", OR($W95="14-P",$W95="15-P",$W95="16-P",$W95="17-P",$W95="18-P",$W95="19-P",$W95="20-P")),
      INDEX('Wage Grid'!M$14:M$20, MATCH(W95, ListLayeredOverParaproGridLevel, 0)),
      INDEX('Wage Grid'!G$14:G$56, MATCH(W95, ListGridLevel, 0))), 0)</f>
        <v>0</v>
      </c>
      <c r="Y95" s="365">
        <f>IFERROR(IF(AND($A95="Layered-Over", OR($W95="14-P",$W95="15-P",$W95="16-P",$W95="17-P",$W95="18-P",$W95="19-P",$W95="20-P")),
      INDEX('Wage Grid'!N$14:N$20, MATCH($W95, ListLayeredOverParaproGridLevel, 0)),
      INDEX('Wage Grid'!H$14:H$56, MATCH($W95, ListGridLevel, 0))), 0)</f>
        <v>0</v>
      </c>
      <c r="Z95" s="365">
        <f>IFERROR(IF(AND($A95="Layered-Over", OR($W95="14-P",$W95="15-P",$W95="16-P",$W95="17-P",$W95="18-P",$W95="19-P",$W95="20-P")),
      INDEX('Wage Grid'!O$14:O$20, MATCH($W95, ListLayeredOverParaproGridLevel, 0)),
      INDEX('Wage Grid'!I$14:I$56, MATCH($W95, ListGridLevel, 0))), 0)</f>
        <v>0</v>
      </c>
      <c r="AA95" s="365">
        <f>IFERROR(IF(AND($A95="Layered-Over", OR($W95="14-P",$W95="15-P",$W95="16-P",$W95="17-P",$W95="18-P",$W95="19-P",$W95="20-P")),
      INDEX('Wage Grid'!P$14:P$20, MATCH($W95, ListLayeredOverParaproGridLevel, 0)),
      INDEX('Wage Grid'!J$14:J$56, MATCH($W95, ListGridLevel, 0))), 0)</f>
        <v>0</v>
      </c>
      <c r="AB95" s="365">
        <f t="shared" si="7"/>
        <v>0</v>
      </c>
      <c r="AC95" s="365">
        <f t="shared" si="8"/>
        <v>0</v>
      </c>
    </row>
    <row r="96" spans="1:29" ht="15" customHeight="1" x14ac:dyDescent="0.25">
      <c r="A96" s="256"/>
      <c r="B96" s="64"/>
      <c r="C96" s="257"/>
      <c r="D96" s="70"/>
      <c r="E96" s="258"/>
      <c r="F96" s="946" t="str">
        <f t="shared" si="9"/>
        <v/>
      </c>
      <c r="G96" s="868"/>
      <c r="H96" s="258"/>
      <c r="I96" s="202"/>
      <c r="J96" s="246"/>
      <c r="K96" s="263" t="str">
        <f t="shared" si="11"/>
        <v/>
      </c>
      <c r="L96" s="227"/>
      <c r="M96" s="228"/>
      <c r="N96" s="228"/>
      <c r="O96" s="229"/>
      <c r="P96" s="202"/>
      <c r="Q96" s="189"/>
      <c r="R96" s="977"/>
      <c r="S96" s="978"/>
      <c r="T96" s="979"/>
      <c r="U96" s="983">
        <f>_xlfn.IFNA(IF($A96="Layered-Over",INDEX('Wage Grid'!$D$14:$D$80,MATCH($B96,ListBargainingUnit,0)),IF($C96=0,INDEX('Wage Grid'!$C$14:$C$80,MATCH($B96,ListBargainingUnit,0)),$C96)),0)</f>
        <v>0</v>
      </c>
      <c r="V96" s="827">
        <f>_xlfn.IFNA(IF($A96="Layered-Over",INDEX('Wage Grid'!$D$14:$D$80,MATCH($D96,ListBargainingUnit,0)),IF($E96=0,INDEX('Wage Grid'!$C$14:$C$80,MATCH($D96,ListBargainingUnit,0)),$E96)),0)</f>
        <v>0</v>
      </c>
      <c r="W96" s="827">
        <f t="shared" si="10"/>
        <v>0</v>
      </c>
      <c r="X96" s="365">
        <f>IFERROR(IF(AND($A96="Layered-Over", OR($W96="14-P",$W96="15-P",$W96="16-P",$W96="17-P",$W96="18-P",$W96="19-P",$W96="20-P")),
      INDEX('Wage Grid'!M$14:M$20, MATCH(W96, ListLayeredOverParaproGridLevel, 0)),
      INDEX('Wage Grid'!G$14:G$56, MATCH(W96, ListGridLevel, 0))), 0)</f>
        <v>0</v>
      </c>
      <c r="Y96" s="365">
        <f>IFERROR(IF(AND($A96="Layered-Over", OR($W96="14-P",$W96="15-P",$W96="16-P",$W96="17-P",$W96="18-P",$W96="19-P",$W96="20-P")),
      INDEX('Wage Grid'!N$14:N$20, MATCH($W96, ListLayeredOverParaproGridLevel, 0)),
      INDEX('Wage Grid'!H$14:H$56, MATCH($W96, ListGridLevel, 0))), 0)</f>
        <v>0</v>
      </c>
      <c r="Z96" s="365">
        <f>IFERROR(IF(AND($A96="Layered-Over", OR($W96="14-P",$W96="15-P",$W96="16-P",$W96="17-P",$W96="18-P",$W96="19-P",$W96="20-P")),
      INDEX('Wage Grid'!O$14:O$20, MATCH($W96, ListLayeredOverParaproGridLevel, 0)),
      INDEX('Wage Grid'!I$14:I$56, MATCH($W96, ListGridLevel, 0))), 0)</f>
        <v>0</v>
      </c>
      <c r="AA96" s="365">
        <f>IFERROR(IF(AND($A96="Layered-Over", OR($W96="14-P",$W96="15-P",$W96="16-P",$W96="17-P",$W96="18-P",$W96="19-P",$W96="20-P")),
      INDEX('Wage Grid'!P$14:P$20, MATCH($W96, ListLayeredOverParaproGridLevel, 0)),
      INDEX('Wage Grid'!J$14:J$56, MATCH($W96, ListGridLevel, 0))), 0)</f>
        <v>0</v>
      </c>
      <c r="AB96" s="365">
        <f t="shared" si="7"/>
        <v>0</v>
      </c>
      <c r="AC96" s="365">
        <f t="shared" si="8"/>
        <v>0</v>
      </c>
    </row>
    <row r="97" spans="1:29" ht="15" customHeight="1" x14ac:dyDescent="0.25">
      <c r="A97" s="256"/>
      <c r="B97" s="64"/>
      <c r="C97" s="257"/>
      <c r="D97" s="70"/>
      <c r="E97" s="258"/>
      <c r="F97" s="946" t="str">
        <f t="shared" si="9"/>
        <v/>
      </c>
      <c r="G97" s="868"/>
      <c r="H97" s="258"/>
      <c r="I97" s="202"/>
      <c r="J97" s="246"/>
      <c r="K97" s="263" t="str">
        <f t="shared" si="11"/>
        <v/>
      </c>
      <c r="L97" s="227"/>
      <c r="M97" s="228"/>
      <c r="N97" s="228"/>
      <c r="O97" s="229"/>
      <c r="P97" s="202"/>
      <c r="Q97" s="189"/>
      <c r="R97" s="977"/>
      <c r="S97" s="978"/>
      <c r="T97" s="979"/>
      <c r="U97" s="983">
        <f>_xlfn.IFNA(IF($A97="Layered-Over",INDEX('Wage Grid'!$D$14:$D$80,MATCH($B97,ListBargainingUnit,0)),IF($C97=0,INDEX('Wage Grid'!$C$14:$C$80,MATCH($B97,ListBargainingUnit,0)),$C97)),0)</f>
        <v>0</v>
      </c>
      <c r="V97" s="827">
        <f>_xlfn.IFNA(IF($A97="Layered-Over",INDEX('Wage Grid'!$D$14:$D$80,MATCH($D97,ListBargainingUnit,0)),IF($E97=0,INDEX('Wage Grid'!$C$14:$C$80,MATCH($D97,ListBargainingUnit,0)),$E97)),0)</f>
        <v>0</v>
      </c>
      <c r="W97" s="827">
        <f t="shared" si="10"/>
        <v>0</v>
      </c>
      <c r="X97" s="365">
        <f>IFERROR(IF(AND($A97="Layered-Over", OR($W97="14-P",$W97="15-P",$W97="16-P",$W97="17-P",$W97="18-P",$W97="19-P",$W97="20-P")),
      INDEX('Wage Grid'!M$14:M$20, MATCH(W97, ListLayeredOverParaproGridLevel, 0)),
      INDEX('Wage Grid'!G$14:G$56, MATCH(W97, ListGridLevel, 0))), 0)</f>
        <v>0</v>
      </c>
      <c r="Y97" s="365">
        <f>IFERROR(IF(AND($A97="Layered-Over", OR($W97="14-P",$W97="15-P",$W97="16-P",$W97="17-P",$W97="18-P",$W97="19-P",$W97="20-P")),
      INDEX('Wage Grid'!N$14:N$20, MATCH($W97, ListLayeredOverParaproGridLevel, 0)),
      INDEX('Wage Grid'!H$14:H$56, MATCH($W97, ListGridLevel, 0))), 0)</f>
        <v>0</v>
      </c>
      <c r="Z97" s="365">
        <f>IFERROR(IF(AND($A97="Layered-Over", OR($W97="14-P",$W97="15-P",$W97="16-P",$W97="17-P",$W97="18-P",$W97="19-P",$W97="20-P")),
      INDEX('Wage Grid'!O$14:O$20, MATCH($W97, ListLayeredOverParaproGridLevel, 0)),
      INDEX('Wage Grid'!I$14:I$56, MATCH($W97, ListGridLevel, 0))), 0)</f>
        <v>0</v>
      </c>
      <c r="AA97" s="365">
        <f>IFERROR(IF(AND($A97="Layered-Over", OR($W97="14-P",$W97="15-P",$W97="16-P",$W97="17-P",$W97="18-P",$W97="19-P",$W97="20-P")),
      INDEX('Wage Grid'!P$14:P$20, MATCH($W97, ListLayeredOverParaproGridLevel, 0)),
      INDEX('Wage Grid'!J$14:J$56, MATCH($W97, ListGridLevel, 0))), 0)</f>
        <v>0</v>
      </c>
      <c r="AB97" s="365">
        <f t="shared" si="7"/>
        <v>0</v>
      </c>
      <c r="AC97" s="365">
        <f t="shared" si="8"/>
        <v>0</v>
      </c>
    </row>
    <row r="98" spans="1:29" ht="15" customHeight="1" x14ac:dyDescent="0.25">
      <c r="A98" s="256"/>
      <c r="B98" s="64"/>
      <c r="C98" s="257"/>
      <c r="D98" s="70"/>
      <c r="E98" s="258"/>
      <c r="F98" s="946" t="str">
        <f t="shared" si="9"/>
        <v/>
      </c>
      <c r="G98" s="868"/>
      <c r="H98" s="258"/>
      <c r="I98" s="202"/>
      <c r="J98" s="246"/>
      <c r="K98" s="263" t="str">
        <f t="shared" si="11"/>
        <v/>
      </c>
      <c r="L98" s="227"/>
      <c r="M98" s="228"/>
      <c r="N98" s="228"/>
      <c r="O98" s="229"/>
      <c r="P98" s="202"/>
      <c r="Q98" s="189"/>
      <c r="R98" s="977"/>
      <c r="S98" s="978"/>
      <c r="T98" s="979"/>
      <c r="U98" s="983">
        <f>_xlfn.IFNA(IF($A98="Layered-Over",INDEX('Wage Grid'!$D$14:$D$80,MATCH($B98,ListBargainingUnit,0)),IF($C98=0,INDEX('Wage Grid'!$C$14:$C$80,MATCH($B98,ListBargainingUnit,0)),$C98)),0)</f>
        <v>0</v>
      </c>
      <c r="V98" s="827">
        <f>_xlfn.IFNA(IF($A98="Layered-Over",INDEX('Wage Grid'!$D$14:$D$80,MATCH($D98,ListBargainingUnit,0)),IF($E98=0,INDEX('Wage Grid'!$C$14:$C$80,MATCH($D98,ListBargainingUnit,0)),$E98)),0)</f>
        <v>0</v>
      </c>
      <c r="W98" s="827">
        <f t="shared" si="10"/>
        <v>0</v>
      </c>
      <c r="X98" s="365">
        <f>IFERROR(IF(AND($A98="Layered-Over", OR($W98="14-P",$W98="15-P",$W98="16-P",$W98="17-P",$W98="18-P",$W98="19-P",$W98="20-P")),
      INDEX('Wage Grid'!M$14:M$20, MATCH(W98, ListLayeredOverParaproGridLevel, 0)),
      INDEX('Wage Grid'!G$14:G$56, MATCH(W98, ListGridLevel, 0))), 0)</f>
        <v>0</v>
      </c>
      <c r="Y98" s="365">
        <f>IFERROR(IF(AND($A98="Layered-Over", OR($W98="14-P",$W98="15-P",$W98="16-P",$W98="17-P",$W98="18-P",$W98="19-P",$W98="20-P")),
      INDEX('Wage Grid'!N$14:N$20, MATCH($W98, ListLayeredOverParaproGridLevel, 0)),
      INDEX('Wage Grid'!H$14:H$56, MATCH($W98, ListGridLevel, 0))), 0)</f>
        <v>0</v>
      </c>
      <c r="Z98" s="365">
        <f>IFERROR(IF(AND($A98="Layered-Over", OR($W98="14-P",$W98="15-P",$W98="16-P",$W98="17-P",$W98="18-P",$W98="19-P",$W98="20-P")),
      INDEX('Wage Grid'!O$14:O$20, MATCH($W98, ListLayeredOverParaproGridLevel, 0)),
      INDEX('Wage Grid'!I$14:I$56, MATCH($W98, ListGridLevel, 0))), 0)</f>
        <v>0</v>
      </c>
      <c r="AA98" s="365">
        <f>IFERROR(IF(AND($A98="Layered-Over", OR($W98="14-P",$W98="15-P",$W98="16-P",$W98="17-P",$W98="18-P",$W98="19-P",$W98="20-P")),
      INDEX('Wage Grid'!P$14:P$20, MATCH($W98, ListLayeredOverParaproGridLevel, 0)),
      INDEX('Wage Grid'!J$14:J$56, MATCH($W98, ListGridLevel, 0))), 0)</f>
        <v>0</v>
      </c>
      <c r="AB98" s="365">
        <f t="shared" si="7"/>
        <v>0</v>
      </c>
      <c r="AC98" s="365">
        <f t="shared" si="8"/>
        <v>0</v>
      </c>
    </row>
    <row r="99" spans="1:29" ht="15" customHeight="1" x14ac:dyDescent="0.25">
      <c r="A99" s="256"/>
      <c r="B99" s="64"/>
      <c r="C99" s="257"/>
      <c r="D99" s="70"/>
      <c r="E99" s="258"/>
      <c r="F99" s="946" t="str">
        <f t="shared" si="9"/>
        <v/>
      </c>
      <c r="G99" s="868"/>
      <c r="H99" s="258"/>
      <c r="I99" s="202"/>
      <c r="J99" s="246"/>
      <c r="K99" s="263" t="str">
        <f t="shared" si="11"/>
        <v/>
      </c>
      <c r="L99" s="227"/>
      <c r="M99" s="228"/>
      <c r="N99" s="228"/>
      <c r="O99" s="229"/>
      <c r="P99" s="202"/>
      <c r="Q99" s="189"/>
      <c r="R99" s="977"/>
      <c r="S99" s="978"/>
      <c r="T99" s="979"/>
      <c r="U99" s="983">
        <f>_xlfn.IFNA(IF($A99="Layered-Over",INDEX('Wage Grid'!$D$14:$D$80,MATCH($B99,ListBargainingUnit,0)),IF($C99=0,INDEX('Wage Grid'!$C$14:$C$80,MATCH($B99,ListBargainingUnit,0)),$C99)),0)</f>
        <v>0</v>
      </c>
      <c r="V99" s="827">
        <f>_xlfn.IFNA(IF($A99="Layered-Over",INDEX('Wage Grid'!$D$14:$D$80,MATCH($D99,ListBargainingUnit,0)),IF($E99=0,INDEX('Wage Grid'!$C$14:$C$80,MATCH($D99,ListBargainingUnit,0)),$E99)),0)</f>
        <v>0</v>
      </c>
      <c r="W99" s="827">
        <f t="shared" si="10"/>
        <v>0</v>
      </c>
      <c r="X99" s="365">
        <f>IFERROR(IF(AND($A99="Layered-Over", OR($W99="14-P",$W99="15-P",$W99="16-P",$W99="17-P",$W99="18-P",$W99="19-P",$W99="20-P")),
      INDEX('Wage Grid'!M$14:M$20, MATCH(W99, ListLayeredOverParaproGridLevel, 0)),
      INDEX('Wage Grid'!G$14:G$56, MATCH(W99, ListGridLevel, 0))), 0)</f>
        <v>0</v>
      </c>
      <c r="Y99" s="365">
        <f>IFERROR(IF(AND($A99="Layered-Over", OR($W99="14-P",$W99="15-P",$W99="16-P",$W99="17-P",$W99="18-P",$W99="19-P",$W99="20-P")),
      INDEX('Wage Grid'!N$14:N$20, MATCH($W99, ListLayeredOverParaproGridLevel, 0)),
      INDEX('Wage Grid'!H$14:H$56, MATCH($W99, ListGridLevel, 0))), 0)</f>
        <v>0</v>
      </c>
      <c r="Z99" s="365">
        <f>IFERROR(IF(AND($A99="Layered-Over", OR($W99="14-P",$W99="15-P",$W99="16-P",$W99="17-P",$W99="18-P",$W99="19-P",$W99="20-P")),
      INDEX('Wage Grid'!O$14:O$20, MATCH($W99, ListLayeredOverParaproGridLevel, 0)),
      INDEX('Wage Grid'!I$14:I$56, MATCH($W99, ListGridLevel, 0))), 0)</f>
        <v>0</v>
      </c>
      <c r="AA99" s="365">
        <f>IFERROR(IF(AND($A99="Layered-Over", OR($W99="14-P",$W99="15-P",$W99="16-P",$W99="17-P",$W99="18-P",$W99="19-P",$W99="20-P")),
      INDEX('Wage Grid'!P$14:P$20, MATCH($W99, ListLayeredOverParaproGridLevel, 0)),
      INDEX('Wage Grid'!J$14:J$56, MATCH($W99, ListGridLevel, 0))), 0)</f>
        <v>0</v>
      </c>
      <c r="AB99" s="365">
        <f t="shared" si="7"/>
        <v>0</v>
      </c>
      <c r="AC99" s="365">
        <f t="shared" si="8"/>
        <v>0</v>
      </c>
    </row>
    <row r="100" spans="1:29" ht="15" customHeight="1" x14ac:dyDescent="0.25">
      <c r="A100" s="256"/>
      <c r="B100" s="64"/>
      <c r="C100" s="257"/>
      <c r="D100" s="70"/>
      <c r="E100" s="258"/>
      <c r="F100" s="946" t="str">
        <f t="shared" si="9"/>
        <v/>
      </c>
      <c r="G100" s="868"/>
      <c r="H100" s="258"/>
      <c r="I100" s="202"/>
      <c r="J100" s="246"/>
      <c r="K100" s="263" t="str">
        <f t="shared" si="11"/>
        <v/>
      </c>
      <c r="L100" s="227"/>
      <c r="M100" s="228"/>
      <c r="N100" s="228"/>
      <c r="O100" s="229"/>
      <c r="P100" s="202"/>
      <c r="Q100" s="189"/>
      <c r="R100" s="977"/>
      <c r="S100" s="978"/>
      <c r="T100" s="979"/>
      <c r="U100" s="983">
        <f>_xlfn.IFNA(IF($A100="Layered-Over",INDEX('Wage Grid'!$D$14:$D$80,MATCH($B100,ListBargainingUnit,0)),IF($C100=0,INDEX('Wage Grid'!$C$14:$C$80,MATCH($B100,ListBargainingUnit,0)),$C100)),0)</f>
        <v>0</v>
      </c>
      <c r="V100" s="827">
        <f>_xlfn.IFNA(IF($A100="Layered-Over",INDEX('Wage Grid'!$D$14:$D$80,MATCH($D100,ListBargainingUnit,0)),IF($E100=0,INDEX('Wage Grid'!$C$14:$C$80,MATCH($D100,ListBargainingUnit,0)),$E100)),0)</f>
        <v>0</v>
      </c>
      <c r="W100" s="827">
        <f t="shared" si="10"/>
        <v>0</v>
      </c>
      <c r="X100" s="365">
        <f>IFERROR(IF(AND($A100="Layered-Over", OR($W100="14-P",$W100="15-P",$W100="16-P",$W100="17-P",$W100="18-P",$W100="19-P",$W100="20-P")),
      INDEX('Wage Grid'!M$14:M$20, MATCH(W100, ListLayeredOverParaproGridLevel, 0)),
      INDEX('Wage Grid'!G$14:G$56, MATCH(W100, ListGridLevel, 0))), 0)</f>
        <v>0</v>
      </c>
      <c r="Y100" s="365">
        <f>IFERROR(IF(AND($A100="Layered-Over", OR($W100="14-P",$W100="15-P",$W100="16-P",$W100="17-P",$W100="18-P",$W100="19-P",$W100="20-P")),
      INDEX('Wage Grid'!N$14:N$20, MATCH($W100, ListLayeredOverParaproGridLevel, 0)),
      INDEX('Wage Grid'!H$14:H$56, MATCH($W100, ListGridLevel, 0))), 0)</f>
        <v>0</v>
      </c>
      <c r="Z100" s="365">
        <f>IFERROR(IF(AND($A100="Layered-Over", OR($W100="14-P",$W100="15-P",$W100="16-P",$W100="17-P",$W100="18-P",$W100="19-P",$W100="20-P")),
      INDEX('Wage Grid'!O$14:O$20, MATCH($W100, ListLayeredOverParaproGridLevel, 0)),
      INDEX('Wage Grid'!I$14:I$56, MATCH($W100, ListGridLevel, 0))), 0)</f>
        <v>0</v>
      </c>
      <c r="AA100" s="365">
        <f>IFERROR(IF(AND($A100="Layered-Over", OR($W100="14-P",$W100="15-P",$W100="16-P",$W100="17-P",$W100="18-P",$W100="19-P",$W100="20-P")),
      INDEX('Wage Grid'!P$14:P$20, MATCH($W100, ListLayeredOverParaproGridLevel, 0)),
      INDEX('Wage Grid'!J$14:J$56, MATCH($W100, ListGridLevel, 0))), 0)</f>
        <v>0</v>
      </c>
      <c r="AB100" s="365">
        <f t="shared" si="7"/>
        <v>0</v>
      </c>
      <c r="AC100" s="365">
        <f t="shared" si="8"/>
        <v>0</v>
      </c>
    </row>
    <row r="101" spans="1:29" ht="15" customHeight="1" x14ac:dyDescent="0.25">
      <c r="A101" s="256"/>
      <c r="B101" s="64"/>
      <c r="C101" s="257"/>
      <c r="D101" s="70"/>
      <c r="E101" s="258"/>
      <c r="F101" s="946" t="str">
        <f t="shared" si="9"/>
        <v/>
      </c>
      <c r="G101" s="868"/>
      <c r="H101" s="258"/>
      <c r="I101" s="202"/>
      <c r="J101" s="246"/>
      <c r="K101" s="263" t="str">
        <f t="shared" si="11"/>
        <v/>
      </c>
      <c r="L101" s="227"/>
      <c r="M101" s="228"/>
      <c r="N101" s="228"/>
      <c r="O101" s="229"/>
      <c r="P101" s="202"/>
      <c r="Q101" s="189"/>
      <c r="R101" s="977"/>
      <c r="S101" s="978"/>
      <c r="T101" s="979"/>
      <c r="U101" s="983">
        <f>_xlfn.IFNA(IF($A101="Layered-Over",INDEX('Wage Grid'!$D$14:$D$80,MATCH($B101,ListBargainingUnit,0)),IF($C101=0,INDEX('Wage Grid'!$C$14:$C$80,MATCH($B101,ListBargainingUnit,0)),$C101)),0)</f>
        <v>0</v>
      </c>
      <c r="V101" s="827">
        <f>_xlfn.IFNA(IF($A101="Layered-Over",INDEX('Wage Grid'!$D$14:$D$80,MATCH($D101,ListBargainingUnit,0)),IF($E101=0,INDEX('Wage Grid'!$C$14:$C$80,MATCH($D101,ListBargainingUnit,0)),$E101)),0)</f>
        <v>0</v>
      </c>
      <c r="W101" s="827">
        <f t="shared" si="10"/>
        <v>0</v>
      </c>
      <c r="X101" s="365">
        <f>IFERROR(IF(AND($A101="Layered-Over", OR($W101="14-P",$W101="15-P",$W101="16-P",$W101="17-P",$W101="18-P",$W101="19-P",$W101="20-P")),
      INDEX('Wage Grid'!M$14:M$20, MATCH(W101, ListLayeredOverParaproGridLevel, 0)),
      INDEX('Wage Grid'!G$14:G$56, MATCH(W101, ListGridLevel, 0))), 0)</f>
        <v>0</v>
      </c>
      <c r="Y101" s="365">
        <f>IFERROR(IF(AND($A101="Layered-Over", OR($W101="14-P",$W101="15-P",$W101="16-P",$W101="17-P",$W101="18-P",$W101="19-P",$W101="20-P")),
      INDEX('Wage Grid'!N$14:N$20, MATCH($W101, ListLayeredOverParaproGridLevel, 0)),
      INDEX('Wage Grid'!H$14:H$56, MATCH($W101, ListGridLevel, 0))), 0)</f>
        <v>0</v>
      </c>
      <c r="Z101" s="365">
        <f>IFERROR(IF(AND($A101="Layered-Over", OR($W101="14-P",$W101="15-P",$W101="16-P",$W101="17-P",$W101="18-P",$W101="19-P",$W101="20-P")),
      INDEX('Wage Grid'!O$14:O$20, MATCH($W101, ListLayeredOverParaproGridLevel, 0)),
      INDEX('Wage Grid'!I$14:I$56, MATCH($W101, ListGridLevel, 0))), 0)</f>
        <v>0</v>
      </c>
      <c r="AA101" s="365">
        <f>IFERROR(IF(AND($A101="Layered-Over", OR($W101="14-P",$W101="15-P",$W101="16-P",$W101="17-P",$W101="18-P",$W101="19-P",$W101="20-P")),
      INDEX('Wage Grid'!P$14:P$20, MATCH($W101, ListLayeredOverParaproGridLevel, 0)),
      INDEX('Wage Grid'!J$14:J$56, MATCH($W101, ListGridLevel, 0))), 0)</f>
        <v>0</v>
      </c>
      <c r="AB101" s="365">
        <f t="shared" si="7"/>
        <v>0</v>
      </c>
      <c r="AC101" s="365">
        <f t="shared" si="8"/>
        <v>0</v>
      </c>
    </row>
    <row r="102" spans="1:29" ht="15" customHeight="1" x14ac:dyDescent="0.25">
      <c r="A102" s="256"/>
      <c r="B102" s="64"/>
      <c r="C102" s="257"/>
      <c r="D102" s="70"/>
      <c r="E102" s="258"/>
      <c r="F102" s="946" t="str">
        <f t="shared" si="9"/>
        <v/>
      </c>
      <c r="G102" s="868"/>
      <c r="H102" s="258"/>
      <c r="I102" s="202"/>
      <c r="J102" s="246"/>
      <c r="K102" s="263" t="str">
        <f t="shared" si="11"/>
        <v/>
      </c>
      <c r="L102" s="227"/>
      <c r="M102" s="228"/>
      <c r="N102" s="228"/>
      <c r="O102" s="229"/>
      <c r="P102" s="202"/>
      <c r="Q102" s="189"/>
      <c r="R102" s="977"/>
      <c r="S102" s="978"/>
      <c r="T102" s="979"/>
      <c r="U102" s="983">
        <f>_xlfn.IFNA(IF($A102="Layered-Over",INDEX('Wage Grid'!$D$14:$D$80,MATCH($B102,ListBargainingUnit,0)),IF($C102=0,INDEX('Wage Grid'!$C$14:$C$80,MATCH($B102,ListBargainingUnit,0)),$C102)),0)</f>
        <v>0</v>
      </c>
      <c r="V102" s="827">
        <f>_xlfn.IFNA(IF($A102="Layered-Over",INDEX('Wage Grid'!$D$14:$D$80,MATCH($D102,ListBargainingUnit,0)),IF($E102=0,INDEX('Wage Grid'!$C$14:$C$80,MATCH($D102,ListBargainingUnit,0)),$E102)),0)</f>
        <v>0</v>
      </c>
      <c r="W102" s="827">
        <f t="shared" si="10"/>
        <v>0</v>
      </c>
      <c r="X102" s="365">
        <f>IFERROR(IF(AND($A102="Layered-Over", OR($W102="14-P",$W102="15-P",$W102="16-P",$W102="17-P",$W102="18-P",$W102="19-P",$W102="20-P")),
      INDEX('Wage Grid'!M$14:M$20, MATCH(W102, ListLayeredOverParaproGridLevel, 0)),
      INDEX('Wage Grid'!G$14:G$56, MATCH(W102, ListGridLevel, 0))), 0)</f>
        <v>0</v>
      </c>
      <c r="Y102" s="365">
        <f>IFERROR(IF(AND($A102="Layered-Over", OR($W102="14-P",$W102="15-P",$W102="16-P",$W102="17-P",$W102="18-P",$W102="19-P",$W102="20-P")),
      INDEX('Wage Grid'!N$14:N$20, MATCH($W102, ListLayeredOverParaproGridLevel, 0)),
      INDEX('Wage Grid'!H$14:H$56, MATCH($W102, ListGridLevel, 0))), 0)</f>
        <v>0</v>
      </c>
      <c r="Z102" s="365">
        <f>IFERROR(IF(AND($A102="Layered-Over", OR($W102="14-P",$W102="15-P",$W102="16-P",$W102="17-P",$W102="18-P",$W102="19-P",$W102="20-P")),
      INDEX('Wage Grid'!O$14:O$20, MATCH($W102, ListLayeredOverParaproGridLevel, 0)),
      INDEX('Wage Grid'!I$14:I$56, MATCH($W102, ListGridLevel, 0))), 0)</f>
        <v>0</v>
      </c>
      <c r="AA102" s="365">
        <f>IFERROR(IF(AND($A102="Layered-Over", OR($W102="14-P",$W102="15-P",$W102="16-P",$W102="17-P",$W102="18-P",$W102="19-P",$W102="20-P")),
      INDEX('Wage Grid'!P$14:P$20, MATCH($W102, ListLayeredOverParaproGridLevel, 0)),
      INDEX('Wage Grid'!J$14:J$56, MATCH($W102, ListGridLevel, 0))), 0)</f>
        <v>0</v>
      </c>
      <c r="AB102" s="365">
        <f t="shared" si="7"/>
        <v>0</v>
      </c>
      <c r="AC102" s="365">
        <f t="shared" si="8"/>
        <v>0</v>
      </c>
    </row>
    <row r="103" spans="1:29" ht="15" customHeight="1" x14ac:dyDescent="0.25">
      <c r="A103" s="256"/>
      <c r="B103" s="64"/>
      <c r="C103" s="257"/>
      <c r="D103" s="70"/>
      <c r="E103" s="258"/>
      <c r="F103" s="946" t="str">
        <f t="shared" si="9"/>
        <v/>
      </c>
      <c r="G103" s="868"/>
      <c r="H103" s="258"/>
      <c r="I103" s="202"/>
      <c r="J103" s="246"/>
      <c r="K103" s="263" t="str">
        <f t="shared" si="11"/>
        <v/>
      </c>
      <c r="L103" s="227"/>
      <c r="M103" s="228"/>
      <c r="N103" s="228"/>
      <c r="O103" s="229"/>
      <c r="P103" s="202"/>
      <c r="Q103" s="189"/>
      <c r="R103" s="977"/>
      <c r="S103" s="978"/>
      <c r="T103" s="979"/>
      <c r="U103" s="983">
        <f>_xlfn.IFNA(IF($A103="Layered-Over",INDEX('Wage Grid'!$D$14:$D$80,MATCH($B103,ListBargainingUnit,0)),IF($C103=0,INDEX('Wage Grid'!$C$14:$C$80,MATCH($B103,ListBargainingUnit,0)),$C103)),0)</f>
        <v>0</v>
      </c>
      <c r="V103" s="827">
        <f>_xlfn.IFNA(IF($A103="Layered-Over",INDEX('Wage Grid'!$D$14:$D$80,MATCH($D103,ListBargainingUnit,0)),IF($E103=0,INDEX('Wage Grid'!$C$14:$C$80,MATCH($D103,ListBargainingUnit,0)),$E103)),0)</f>
        <v>0</v>
      </c>
      <c r="W103" s="827">
        <f t="shared" si="10"/>
        <v>0</v>
      </c>
      <c r="X103" s="365">
        <f>IFERROR(IF(AND($A103="Layered-Over", OR($W103="14-P",$W103="15-P",$W103="16-P",$W103="17-P",$W103="18-P",$W103="19-P",$W103="20-P")),
      INDEX('Wage Grid'!M$14:M$20, MATCH(W103, ListLayeredOverParaproGridLevel, 0)),
      INDEX('Wage Grid'!G$14:G$56, MATCH(W103, ListGridLevel, 0))), 0)</f>
        <v>0</v>
      </c>
      <c r="Y103" s="365">
        <f>IFERROR(IF(AND($A103="Layered-Over", OR($W103="14-P",$W103="15-P",$W103="16-P",$W103="17-P",$W103="18-P",$W103="19-P",$W103="20-P")),
      INDEX('Wage Grid'!N$14:N$20, MATCH($W103, ListLayeredOverParaproGridLevel, 0)),
      INDEX('Wage Grid'!H$14:H$56, MATCH($W103, ListGridLevel, 0))), 0)</f>
        <v>0</v>
      </c>
      <c r="Z103" s="365">
        <f>IFERROR(IF(AND($A103="Layered-Over", OR($W103="14-P",$W103="15-P",$W103="16-P",$W103="17-P",$W103="18-P",$W103="19-P",$W103="20-P")),
      INDEX('Wage Grid'!O$14:O$20, MATCH($W103, ListLayeredOverParaproGridLevel, 0)),
      INDEX('Wage Grid'!I$14:I$56, MATCH($W103, ListGridLevel, 0))), 0)</f>
        <v>0</v>
      </c>
      <c r="AA103" s="365">
        <f>IFERROR(IF(AND($A103="Layered-Over", OR($W103="14-P",$W103="15-P",$W103="16-P",$W103="17-P",$W103="18-P",$W103="19-P",$W103="20-P")),
      INDEX('Wage Grid'!P$14:P$20, MATCH($W103, ListLayeredOverParaproGridLevel, 0)),
      INDEX('Wage Grid'!J$14:J$56, MATCH($W103, ListGridLevel, 0))), 0)</f>
        <v>0</v>
      </c>
      <c r="AB103" s="365">
        <f t="shared" si="7"/>
        <v>0</v>
      </c>
      <c r="AC103" s="365">
        <f t="shared" si="8"/>
        <v>0</v>
      </c>
    </row>
    <row r="104" spans="1:29" ht="15" customHeight="1" x14ac:dyDescent="0.25">
      <c r="A104" s="256"/>
      <c r="B104" s="64"/>
      <c r="C104" s="257"/>
      <c r="D104" s="70"/>
      <c r="E104" s="258"/>
      <c r="F104" s="946" t="str">
        <f t="shared" si="9"/>
        <v/>
      </c>
      <c r="G104" s="868"/>
      <c r="H104" s="258"/>
      <c r="I104" s="202"/>
      <c r="J104" s="246"/>
      <c r="K104" s="263" t="str">
        <f t="shared" si="11"/>
        <v/>
      </c>
      <c r="L104" s="227"/>
      <c r="M104" s="228"/>
      <c r="N104" s="228"/>
      <c r="O104" s="229"/>
      <c r="P104" s="202"/>
      <c r="Q104" s="189"/>
      <c r="R104" s="977"/>
      <c r="S104" s="978"/>
      <c r="T104" s="979"/>
      <c r="U104" s="983">
        <f>_xlfn.IFNA(IF($A104="Layered-Over",INDEX('Wage Grid'!$D$14:$D$80,MATCH($B104,ListBargainingUnit,0)),IF($C104=0,INDEX('Wage Grid'!$C$14:$C$80,MATCH($B104,ListBargainingUnit,0)),$C104)),0)</f>
        <v>0</v>
      </c>
      <c r="V104" s="827">
        <f>_xlfn.IFNA(IF($A104="Layered-Over",INDEX('Wage Grid'!$D$14:$D$80,MATCH($D104,ListBargainingUnit,0)),IF($E104=0,INDEX('Wage Grid'!$C$14:$C$80,MATCH($D104,ListBargainingUnit,0)),$E104)),0)</f>
        <v>0</v>
      </c>
      <c r="W104" s="827">
        <f t="shared" si="10"/>
        <v>0</v>
      </c>
      <c r="X104" s="365">
        <f>IFERROR(IF(AND($A104="Layered-Over", OR($W104="14-P",$W104="15-P",$W104="16-P",$W104="17-P",$W104="18-P",$W104="19-P",$W104="20-P")),
      INDEX('Wage Grid'!M$14:M$20, MATCH(W104, ListLayeredOverParaproGridLevel, 0)),
      INDEX('Wage Grid'!G$14:G$56, MATCH(W104, ListGridLevel, 0))), 0)</f>
        <v>0</v>
      </c>
      <c r="Y104" s="365">
        <f>IFERROR(IF(AND($A104="Layered-Over", OR($W104="14-P",$W104="15-P",$W104="16-P",$W104="17-P",$W104="18-P",$W104="19-P",$W104="20-P")),
      INDEX('Wage Grid'!N$14:N$20, MATCH($W104, ListLayeredOverParaproGridLevel, 0)),
      INDEX('Wage Grid'!H$14:H$56, MATCH($W104, ListGridLevel, 0))), 0)</f>
        <v>0</v>
      </c>
      <c r="Z104" s="365">
        <f>IFERROR(IF(AND($A104="Layered-Over", OR($W104="14-P",$W104="15-P",$W104="16-P",$W104="17-P",$W104="18-P",$W104="19-P",$W104="20-P")),
      INDEX('Wage Grid'!O$14:O$20, MATCH($W104, ListLayeredOverParaproGridLevel, 0)),
      INDEX('Wage Grid'!I$14:I$56, MATCH($W104, ListGridLevel, 0))), 0)</f>
        <v>0</v>
      </c>
      <c r="AA104" s="365">
        <f>IFERROR(IF(AND($A104="Layered-Over", OR($W104="14-P",$W104="15-P",$W104="16-P",$W104="17-P",$W104="18-P",$W104="19-P",$W104="20-P")),
      INDEX('Wage Grid'!P$14:P$20, MATCH($W104, ListLayeredOverParaproGridLevel, 0)),
      INDEX('Wage Grid'!J$14:J$56, MATCH($W104, ListGridLevel, 0))), 0)</f>
        <v>0</v>
      </c>
      <c r="AB104" s="365">
        <f t="shared" si="7"/>
        <v>0</v>
      </c>
      <c r="AC104" s="365">
        <f t="shared" si="8"/>
        <v>0</v>
      </c>
    </row>
    <row r="105" spans="1:29" ht="15" customHeight="1" x14ac:dyDescent="0.25">
      <c r="A105" s="256"/>
      <c r="B105" s="64"/>
      <c r="C105" s="257"/>
      <c r="D105" s="70"/>
      <c r="E105" s="258"/>
      <c r="F105" s="946" t="str">
        <f t="shared" si="9"/>
        <v/>
      </c>
      <c r="G105" s="868"/>
      <c r="H105" s="258"/>
      <c r="I105" s="202"/>
      <c r="J105" s="246"/>
      <c r="K105" s="263" t="str">
        <f t="shared" si="11"/>
        <v/>
      </c>
      <c r="L105" s="227"/>
      <c r="M105" s="228"/>
      <c r="N105" s="228"/>
      <c r="O105" s="229"/>
      <c r="P105" s="202"/>
      <c r="Q105" s="189"/>
      <c r="R105" s="977"/>
      <c r="S105" s="978"/>
      <c r="T105" s="979"/>
      <c r="U105" s="983">
        <f>_xlfn.IFNA(IF($A105="Layered-Over",INDEX('Wage Grid'!$D$14:$D$80,MATCH($B105,ListBargainingUnit,0)),IF($C105=0,INDEX('Wage Grid'!$C$14:$C$80,MATCH($B105,ListBargainingUnit,0)),$C105)),0)</f>
        <v>0</v>
      </c>
      <c r="V105" s="827">
        <f>_xlfn.IFNA(IF($A105="Layered-Over",INDEX('Wage Grid'!$D$14:$D$80,MATCH($D105,ListBargainingUnit,0)),IF($E105=0,INDEX('Wage Grid'!$C$14:$C$80,MATCH($D105,ListBargainingUnit,0)),$E105)),0)</f>
        <v>0</v>
      </c>
      <c r="W105" s="827">
        <f t="shared" si="10"/>
        <v>0</v>
      </c>
      <c r="X105" s="365">
        <f>IFERROR(IF(AND($A105="Layered-Over", OR($W105="14-P",$W105="15-P",$W105="16-P",$W105="17-P",$W105="18-P",$W105="19-P",$W105="20-P")),
      INDEX('Wage Grid'!M$14:M$20, MATCH(W105, ListLayeredOverParaproGridLevel, 0)),
      INDEX('Wage Grid'!G$14:G$56, MATCH(W105, ListGridLevel, 0))), 0)</f>
        <v>0</v>
      </c>
      <c r="Y105" s="365">
        <f>IFERROR(IF(AND($A105="Layered-Over", OR($W105="14-P",$W105="15-P",$W105="16-P",$W105="17-P",$W105="18-P",$W105="19-P",$W105="20-P")),
      INDEX('Wage Grid'!N$14:N$20, MATCH($W105, ListLayeredOverParaproGridLevel, 0)),
      INDEX('Wage Grid'!H$14:H$56, MATCH($W105, ListGridLevel, 0))), 0)</f>
        <v>0</v>
      </c>
      <c r="Z105" s="365">
        <f>IFERROR(IF(AND($A105="Layered-Over", OR($W105="14-P",$W105="15-P",$W105="16-P",$W105="17-P",$W105="18-P",$W105="19-P",$W105="20-P")),
      INDEX('Wage Grid'!O$14:O$20, MATCH($W105, ListLayeredOverParaproGridLevel, 0)),
      INDEX('Wage Grid'!I$14:I$56, MATCH($W105, ListGridLevel, 0))), 0)</f>
        <v>0</v>
      </c>
      <c r="AA105" s="365">
        <f>IFERROR(IF(AND($A105="Layered-Over", OR($W105="14-P",$W105="15-P",$W105="16-P",$W105="17-P",$W105="18-P",$W105="19-P",$W105="20-P")),
      INDEX('Wage Grid'!P$14:P$20, MATCH($W105, ListLayeredOverParaproGridLevel, 0)),
      INDEX('Wage Grid'!J$14:J$56, MATCH($W105, ListGridLevel, 0))), 0)</f>
        <v>0</v>
      </c>
      <c r="AB105" s="365">
        <f t="shared" si="7"/>
        <v>0</v>
      </c>
      <c r="AC105" s="365">
        <f t="shared" si="8"/>
        <v>0</v>
      </c>
    </row>
    <row r="106" spans="1:29" ht="15" customHeight="1" x14ac:dyDescent="0.25">
      <c r="A106" s="256"/>
      <c r="B106" s="64"/>
      <c r="C106" s="257"/>
      <c r="D106" s="70"/>
      <c r="E106" s="258"/>
      <c r="F106" s="946" t="str">
        <f t="shared" si="9"/>
        <v/>
      </c>
      <c r="G106" s="868"/>
      <c r="H106" s="258"/>
      <c r="I106" s="202"/>
      <c r="J106" s="246"/>
      <c r="K106" s="263" t="str">
        <f t="shared" si="11"/>
        <v/>
      </c>
      <c r="L106" s="227"/>
      <c r="M106" s="228"/>
      <c r="N106" s="228"/>
      <c r="O106" s="229"/>
      <c r="P106" s="202"/>
      <c r="Q106" s="189"/>
      <c r="R106" s="977"/>
      <c r="S106" s="978"/>
      <c r="T106" s="979"/>
      <c r="U106" s="983">
        <f>_xlfn.IFNA(IF($A106="Layered-Over",INDEX('Wage Grid'!$D$14:$D$80,MATCH($B106,ListBargainingUnit,0)),IF($C106=0,INDEX('Wage Grid'!$C$14:$C$80,MATCH($B106,ListBargainingUnit,0)),$C106)),0)</f>
        <v>0</v>
      </c>
      <c r="V106" s="827">
        <f>_xlfn.IFNA(IF($A106="Layered-Over",INDEX('Wage Grid'!$D$14:$D$80,MATCH($D106,ListBargainingUnit,0)),IF($E106=0,INDEX('Wage Grid'!$C$14:$C$80,MATCH($D106,ListBargainingUnit,0)),$E106)),0)</f>
        <v>0</v>
      </c>
      <c r="W106" s="827">
        <f t="shared" si="10"/>
        <v>0</v>
      </c>
      <c r="X106" s="365">
        <f>IFERROR(IF(AND($A106="Layered-Over", OR($W106="14-P",$W106="15-P",$W106="16-P",$W106="17-P",$W106="18-P",$W106="19-P",$W106="20-P")),
      INDEX('Wage Grid'!M$14:M$20, MATCH(W106, ListLayeredOverParaproGridLevel, 0)),
      INDEX('Wage Grid'!G$14:G$56, MATCH(W106, ListGridLevel, 0))), 0)</f>
        <v>0</v>
      </c>
      <c r="Y106" s="365">
        <f>IFERROR(IF(AND($A106="Layered-Over", OR($W106="14-P",$W106="15-P",$W106="16-P",$W106="17-P",$W106="18-P",$W106="19-P",$W106="20-P")),
      INDEX('Wage Grid'!N$14:N$20, MATCH($W106, ListLayeredOverParaproGridLevel, 0)),
      INDEX('Wage Grid'!H$14:H$56, MATCH($W106, ListGridLevel, 0))), 0)</f>
        <v>0</v>
      </c>
      <c r="Z106" s="365">
        <f>IFERROR(IF(AND($A106="Layered-Over", OR($W106="14-P",$W106="15-P",$W106="16-P",$W106="17-P",$W106="18-P",$W106="19-P",$W106="20-P")),
      INDEX('Wage Grid'!O$14:O$20, MATCH($W106, ListLayeredOverParaproGridLevel, 0)),
      INDEX('Wage Grid'!I$14:I$56, MATCH($W106, ListGridLevel, 0))), 0)</f>
        <v>0</v>
      </c>
      <c r="AA106" s="365">
        <f>IFERROR(IF(AND($A106="Layered-Over", OR($W106="14-P",$W106="15-P",$W106="16-P",$W106="17-P",$W106="18-P",$W106="19-P",$W106="20-P")),
      INDEX('Wage Grid'!P$14:P$20, MATCH($W106, ListLayeredOverParaproGridLevel, 0)),
      INDEX('Wage Grid'!J$14:J$56, MATCH($W106, ListGridLevel, 0))), 0)</f>
        <v>0</v>
      </c>
      <c r="AB106" s="365">
        <f t="shared" si="7"/>
        <v>0</v>
      </c>
      <c r="AC106" s="365">
        <f t="shared" si="8"/>
        <v>0</v>
      </c>
    </row>
    <row r="107" spans="1:29" ht="15" customHeight="1" x14ac:dyDescent="0.25">
      <c r="A107" s="256"/>
      <c r="B107" s="64"/>
      <c r="C107" s="257"/>
      <c r="D107" s="70"/>
      <c r="E107" s="258"/>
      <c r="F107" s="946" t="str">
        <f t="shared" si="9"/>
        <v/>
      </c>
      <c r="G107" s="868"/>
      <c r="H107" s="258"/>
      <c r="I107" s="202"/>
      <c r="J107" s="246"/>
      <c r="K107" s="263" t="str">
        <f t="shared" si="11"/>
        <v/>
      </c>
      <c r="L107" s="227"/>
      <c r="M107" s="228"/>
      <c r="N107" s="228"/>
      <c r="O107" s="229"/>
      <c r="P107" s="202"/>
      <c r="Q107" s="189"/>
      <c r="R107" s="977"/>
      <c r="S107" s="978"/>
      <c r="T107" s="979"/>
      <c r="U107" s="983">
        <f>_xlfn.IFNA(IF($A107="Layered-Over",INDEX('Wage Grid'!$D$14:$D$80,MATCH($B107,ListBargainingUnit,0)),IF($C107=0,INDEX('Wage Grid'!$C$14:$C$80,MATCH($B107,ListBargainingUnit,0)),$C107)),0)</f>
        <v>0</v>
      </c>
      <c r="V107" s="827">
        <f>_xlfn.IFNA(IF($A107="Layered-Over",INDEX('Wage Grid'!$D$14:$D$80,MATCH($D107,ListBargainingUnit,0)),IF($E107=0,INDEX('Wage Grid'!$C$14:$C$80,MATCH($D107,ListBargainingUnit,0)),$E107)),0)</f>
        <v>0</v>
      </c>
      <c r="W107" s="827">
        <f t="shared" si="10"/>
        <v>0</v>
      </c>
      <c r="X107" s="365">
        <f>IFERROR(IF(AND($A107="Layered-Over", OR($W107="14-P",$W107="15-P",$W107="16-P",$W107="17-P",$W107="18-P",$W107="19-P",$W107="20-P")),
      INDEX('Wage Grid'!M$14:M$20, MATCH(W107, ListLayeredOverParaproGridLevel, 0)),
      INDEX('Wage Grid'!G$14:G$56, MATCH(W107, ListGridLevel, 0))), 0)</f>
        <v>0</v>
      </c>
      <c r="Y107" s="365">
        <f>IFERROR(IF(AND($A107="Layered-Over", OR($W107="14-P",$W107="15-P",$W107="16-P",$W107="17-P",$W107="18-P",$W107="19-P",$W107="20-P")),
      INDEX('Wage Grid'!N$14:N$20, MATCH($W107, ListLayeredOverParaproGridLevel, 0)),
      INDEX('Wage Grid'!H$14:H$56, MATCH($W107, ListGridLevel, 0))), 0)</f>
        <v>0</v>
      </c>
      <c r="Z107" s="365">
        <f>IFERROR(IF(AND($A107="Layered-Over", OR($W107="14-P",$W107="15-P",$W107="16-P",$W107="17-P",$W107="18-P",$W107="19-P",$W107="20-P")),
      INDEX('Wage Grid'!O$14:O$20, MATCH($W107, ListLayeredOverParaproGridLevel, 0)),
      INDEX('Wage Grid'!I$14:I$56, MATCH($W107, ListGridLevel, 0))), 0)</f>
        <v>0</v>
      </c>
      <c r="AA107" s="365">
        <f>IFERROR(IF(AND($A107="Layered-Over", OR($W107="14-P",$W107="15-P",$W107="16-P",$W107="17-P",$W107="18-P",$W107="19-P",$W107="20-P")),
      INDEX('Wage Grid'!P$14:P$20, MATCH($W107, ListLayeredOverParaproGridLevel, 0)),
      INDEX('Wage Grid'!J$14:J$56, MATCH($W107, ListGridLevel, 0))), 0)</f>
        <v>0</v>
      </c>
      <c r="AB107" s="365">
        <f t="shared" si="7"/>
        <v>0</v>
      </c>
      <c r="AC107" s="365">
        <f t="shared" si="8"/>
        <v>0</v>
      </c>
    </row>
    <row r="108" spans="1:29" ht="15" customHeight="1" x14ac:dyDescent="0.25">
      <c r="A108" s="256"/>
      <c r="B108" s="64"/>
      <c r="C108" s="257"/>
      <c r="D108" s="70"/>
      <c r="E108" s="258"/>
      <c r="F108" s="946" t="str">
        <f t="shared" si="9"/>
        <v/>
      </c>
      <c r="G108" s="868"/>
      <c r="H108" s="258"/>
      <c r="I108" s="202"/>
      <c r="J108" s="246"/>
      <c r="K108" s="263" t="str">
        <f t="shared" si="11"/>
        <v/>
      </c>
      <c r="L108" s="227"/>
      <c r="M108" s="228"/>
      <c r="N108" s="228"/>
      <c r="O108" s="229"/>
      <c r="P108" s="202"/>
      <c r="Q108" s="189"/>
      <c r="R108" s="977"/>
      <c r="S108" s="978"/>
      <c r="T108" s="979"/>
      <c r="U108" s="983">
        <f>_xlfn.IFNA(IF($A108="Layered-Over",INDEX('Wage Grid'!$D$14:$D$80,MATCH($B108,ListBargainingUnit,0)),IF($C108=0,INDEX('Wage Grid'!$C$14:$C$80,MATCH($B108,ListBargainingUnit,0)),$C108)),0)</f>
        <v>0</v>
      </c>
      <c r="V108" s="827">
        <f>_xlfn.IFNA(IF($A108="Layered-Over",INDEX('Wage Grid'!$D$14:$D$80,MATCH($D108,ListBargainingUnit,0)),IF($E108=0,INDEX('Wage Grid'!$C$14:$C$80,MATCH($D108,ListBargainingUnit,0)),$E108)),0)</f>
        <v>0</v>
      </c>
      <c r="W108" s="827">
        <f t="shared" si="10"/>
        <v>0</v>
      </c>
      <c r="X108" s="365">
        <f>IFERROR(IF(AND($A108="Layered-Over", OR($W108="14-P",$W108="15-P",$W108="16-P",$W108="17-P",$W108="18-P",$W108="19-P",$W108="20-P")),
      INDEX('Wage Grid'!M$14:M$20, MATCH(W108, ListLayeredOverParaproGridLevel, 0)),
      INDEX('Wage Grid'!G$14:G$56, MATCH(W108, ListGridLevel, 0))), 0)</f>
        <v>0</v>
      </c>
      <c r="Y108" s="365">
        <f>IFERROR(IF(AND($A108="Layered-Over", OR($W108="14-P",$W108="15-P",$W108="16-P",$W108="17-P",$W108="18-P",$W108="19-P",$W108="20-P")),
      INDEX('Wage Grid'!N$14:N$20, MATCH($W108, ListLayeredOverParaproGridLevel, 0)),
      INDEX('Wage Grid'!H$14:H$56, MATCH($W108, ListGridLevel, 0))), 0)</f>
        <v>0</v>
      </c>
      <c r="Z108" s="365">
        <f>IFERROR(IF(AND($A108="Layered-Over", OR($W108="14-P",$W108="15-P",$W108="16-P",$W108="17-P",$W108="18-P",$W108="19-P",$W108="20-P")),
      INDEX('Wage Grid'!O$14:O$20, MATCH($W108, ListLayeredOverParaproGridLevel, 0)),
      INDEX('Wage Grid'!I$14:I$56, MATCH($W108, ListGridLevel, 0))), 0)</f>
        <v>0</v>
      </c>
      <c r="AA108" s="365">
        <f>IFERROR(IF(AND($A108="Layered-Over", OR($W108="14-P",$W108="15-P",$W108="16-P",$W108="17-P",$W108="18-P",$W108="19-P",$W108="20-P")),
      INDEX('Wage Grid'!P$14:P$20, MATCH($W108, ListLayeredOverParaproGridLevel, 0)),
      INDEX('Wage Grid'!J$14:J$56, MATCH($W108, ListGridLevel, 0))), 0)</f>
        <v>0</v>
      </c>
      <c r="AB108" s="365">
        <f t="shared" si="7"/>
        <v>0</v>
      </c>
      <c r="AC108" s="365">
        <f t="shared" si="8"/>
        <v>0</v>
      </c>
    </row>
    <row r="109" spans="1:29" ht="15" customHeight="1" x14ac:dyDescent="0.25">
      <c r="A109" s="256"/>
      <c r="B109" s="64"/>
      <c r="C109" s="257"/>
      <c r="D109" s="70"/>
      <c r="E109" s="258"/>
      <c r="F109" s="946" t="str">
        <f t="shared" si="9"/>
        <v/>
      </c>
      <c r="G109" s="868"/>
      <c r="H109" s="258"/>
      <c r="I109" s="202"/>
      <c r="J109" s="246"/>
      <c r="K109" s="263" t="str">
        <f t="shared" si="11"/>
        <v/>
      </c>
      <c r="L109" s="227"/>
      <c r="M109" s="228"/>
      <c r="N109" s="228"/>
      <c r="O109" s="229"/>
      <c r="P109" s="202"/>
      <c r="Q109" s="189"/>
      <c r="R109" s="977"/>
      <c r="S109" s="978"/>
      <c r="T109" s="979"/>
      <c r="U109" s="983">
        <f>_xlfn.IFNA(IF($A109="Layered-Over",INDEX('Wage Grid'!$D$14:$D$80,MATCH($B109,ListBargainingUnit,0)),IF($C109=0,INDEX('Wage Grid'!$C$14:$C$80,MATCH($B109,ListBargainingUnit,0)),$C109)),0)</f>
        <v>0</v>
      </c>
      <c r="V109" s="827">
        <f>_xlfn.IFNA(IF($A109="Layered-Over",INDEX('Wage Grid'!$D$14:$D$80,MATCH($D109,ListBargainingUnit,0)),IF($E109=0,INDEX('Wage Grid'!$C$14:$C$80,MATCH($D109,ListBargainingUnit,0)),$E109)),0)</f>
        <v>0</v>
      </c>
      <c r="W109" s="827">
        <f t="shared" si="10"/>
        <v>0</v>
      </c>
      <c r="X109" s="365">
        <f>IFERROR(IF(AND($A109="Layered-Over", OR($W109="14-P",$W109="15-P",$W109="16-P",$W109="17-P",$W109="18-P",$W109="19-P",$W109="20-P")),
      INDEX('Wage Grid'!M$14:M$20, MATCH(W109, ListLayeredOverParaproGridLevel, 0)),
      INDEX('Wage Grid'!G$14:G$56, MATCH(W109, ListGridLevel, 0))), 0)</f>
        <v>0</v>
      </c>
      <c r="Y109" s="365">
        <f>IFERROR(IF(AND($A109="Layered-Over", OR($W109="14-P",$W109="15-P",$W109="16-P",$W109="17-P",$W109="18-P",$W109="19-P",$W109="20-P")),
      INDEX('Wage Grid'!N$14:N$20, MATCH($W109, ListLayeredOverParaproGridLevel, 0)),
      INDEX('Wage Grid'!H$14:H$56, MATCH($W109, ListGridLevel, 0))), 0)</f>
        <v>0</v>
      </c>
      <c r="Z109" s="365">
        <f>IFERROR(IF(AND($A109="Layered-Over", OR($W109="14-P",$W109="15-P",$W109="16-P",$W109="17-P",$W109="18-P",$W109="19-P",$W109="20-P")),
      INDEX('Wage Grid'!O$14:O$20, MATCH($W109, ListLayeredOverParaproGridLevel, 0)),
      INDEX('Wage Grid'!I$14:I$56, MATCH($W109, ListGridLevel, 0))), 0)</f>
        <v>0</v>
      </c>
      <c r="AA109" s="365">
        <f>IFERROR(IF(AND($A109="Layered-Over", OR($W109="14-P",$W109="15-P",$W109="16-P",$W109="17-P",$W109="18-P",$W109="19-P",$W109="20-P")),
      INDEX('Wage Grid'!P$14:P$20, MATCH($W109, ListLayeredOverParaproGridLevel, 0)),
      INDEX('Wage Grid'!J$14:J$56, MATCH($W109, ListGridLevel, 0))), 0)</f>
        <v>0</v>
      </c>
      <c r="AB109" s="365">
        <f t="shared" si="7"/>
        <v>0</v>
      </c>
      <c r="AC109" s="365">
        <f t="shared" si="8"/>
        <v>0</v>
      </c>
    </row>
    <row r="110" spans="1:29" ht="15" customHeight="1" x14ac:dyDescent="0.25">
      <c r="A110" s="256"/>
      <c r="B110" s="64"/>
      <c r="C110" s="257"/>
      <c r="D110" s="70"/>
      <c r="E110" s="258"/>
      <c r="F110" s="946" t="str">
        <f t="shared" si="9"/>
        <v/>
      </c>
      <c r="G110" s="868"/>
      <c r="H110" s="258"/>
      <c r="I110" s="202"/>
      <c r="J110" s="246"/>
      <c r="K110" s="263" t="str">
        <f t="shared" si="11"/>
        <v/>
      </c>
      <c r="L110" s="227"/>
      <c r="M110" s="228"/>
      <c r="N110" s="228"/>
      <c r="O110" s="229"/>
      <c r="P110" s="202"/>
      <c r="Q110" s="189"/>
      <c r="R110" s="977"/>
      <c r="S110" s="978"/>
      <c r="T110" s="979"/>
      <c r="U110" s="983">
        <f>_xlfn.IFNA(IF($A110="Layered-Over",INDEX('Wage Grid'!$D$14:$D$80,MATCH($B110,ListBargainingUnit,0)),IF($C110=0,INDEX('Wage Grid'!$C$14:$C$80,MATCH($B110,ListBargainingUnit,0)),$C110)),0)</f>
        <v>0</v>
      </c>
      <c r="V110" s="827">
        <f>_xlfn.IFNA(IF($A110="Layered-Over",INDEX('Wage Grid'!$D$14:$D$80,MATCH($D110,ListBargainingUnit,0)),IF($E110=0,INDEX('Wage Grid'!$C$14:$C$80,MATCH($D110,ListBargainingUnit,0)),$E110)),0)</f>
        <v>0</v>
      </c>
      <c r="W110" s="827">
        <f t="shared" si="10"/>
        <v>0</v>
      </c>
      <c r="X110" s="365">
        <f>IFERROR(IF(AND($A110="Layered-Over", OR($W110="14-P",$W110="15-P",$W110="16-P",$W110="17-P",$W110="18-P",$W110="19-P",$W110="20-P")),
      INDEX('Wage Grid'!M$14:M$20, MATCH(W110, ListLayeredOverParaproGridLevel, 0)),
      INDEX('Wage Grid'!G$14:G$56, MATCH(W110, ListGridLevel, 0))), 0)</f>
        <v>0</v>
      </c>
      <c r="Y110" s="365">
        <f>IFERROR(IF(AND($A110="Layered-Over", OR($W110="14-P",$W110="15-P",$W110="16-P",$W110="17-P",$W110="18-P",$W110="19-P",$W110="20-P")),
      INDEX('Wage Grid'!N$14:N$20, MATCH($W110, ListLayeredOverParaproGridLevel, 0)),
      INDEX('Wage Grid'!H$14:H$56, MATCH($W110, ListGridLevel, 0))), 0)</f>
        <v>0</v>
      </c>
      <c r="Z110" s="365">
        <f>IFERROR(IF(AND($A110="Layered-Over", OR($W110="14-P",$W110="15-P",$W110="16-P",$W110="17-P",$W110="18-P",$W110="19-P",$W110="20-P")),
      INDEX('Wage Grid'!O$14:O$20, MATCH($W110, ListLayeredOverParaproGridLevel, 0)),
      INDEX('Wage Grid'!I$14:I$56, MATCH($W110, ListGridLevel, 0))), 0)</f>
        <v>0</v>
      </c>
      <c r="AA110" s="365">
        <f>IFERROR(IF(AND($A110="Layered-Over", OR($W110="14-P",$W110="15-P",$W110="16-P",$W110="17-P",$W110="18-P",$W110="19-P",$W110="20-P")),
      INDEX('Wage Grid'!P$14:P$20, MATCH($W110, ListLayeredOverParaproGridLevel, 0)),
      INDEX('Wage Grid'!J$14:J$56, MATCH($W110, ListGridLevel, 0))), 0)</f>
        <v>0</v>
      </c>
      <c r="AB110" s="365">
        <f t="shared" si="7"/>
        <v>0</v>
      </c>
      <c r="AC110" s="365">
        <f t="shared" si="8"/>
        <v>0</v>
      </c>
    </row>
    <row r="111" spans="1:29" ht="15" customHeight="1" x14ac:dyDescent="0.25">
      <c r="A111" s="256"/>
      <c r="B111" s="64"/>
      <c r="C111" s="257"/>
      <c r="D111" s="70"/>
      <c r="E111" s="258"/>
      <c r="F111" s="946" t="str">
        <f t="shared" si="9"/>
        <v/>
      </c>
      <c r="G111" s="868"/>
      <c r="H111" s="258"/>
      <c r="I111" s="202"/>
      <c r="J111" s="246"/>
      <c r="K111" s="263" t="str">
        <f t="shared" si="11"/>
        <v/>
      </c>
      <c r="L111" s="227"/>
      <c r="M111" s="228"/>
      <c r="N111" s="228"/>
      <c r="O111" s="229"/>
      <c r="P111" s="202"/>
      <c r="Q111" s="189"/>
      <c r="R111" s="977"/>
      <c r="S111" s="978"/>
      <c r="T111" s="979"/>
      <c r="U111" s="983">
        <f>_xlfn.IFNA(IF($A111="Layered-Over",INDEX('Wage Grid'!$D$14:$D$80,MATCH($B111,ListBargainingUnit,0)),IF($C111=0,INDEX('Wage Grid'!$C$14:$C$80,MATCH($B111,ListBargainingUnit,0)),$C111)),0)</f>
        <v>0</v>
      </c>
      <c r="V111" s="827">
        <f>_xlfn.IFNA(IF($A111="Layered-Over",INDEX('Wage Grid'!$D$14:$D$80,MATCH($D111,ListBargainingUnit,0)),IF($E111=0,INDEX('Wage Grid'!$C$14:$C$80,MATCH($D111,ListBargainingUnit,0)),$E111)),0)</f>
        <v>0</v>
      </c>
      <c r="W111" s="827">
        <f t="shared" si="10"/>
        <v>0</v>
      </c>
      <c r="X111" s="365">
        <f>IFERROR(IF(AND($A111="Layered-Over", OR($W111="14-P",$W111="15-P",$W111="16-P",$W111="17-P",$W111="18-P",$W111="19-P",$W111="20-P")),
      INDEX('Wage Grid'!M$14:M$20, MATCH(W111, ListLayeredOverParaproGridLevel, 0)),
      INDEX('Wage Grid'!G$14:G$56, MATCH(W111, ListGridLevel, 0))), 0)</f>
        <v>0</v>
      </c>
      <c r="Y111" s="365">
        <f>IFERROR(IF(AND($A111="Layered-Over", OR($W111="14-P",$W111="15-P",$W111="16-P",$W111="17-P",$W111="18-P",$W111="19-P",$W111="20-P")),
      INDEX('Wage Grid'!N$14:N$20, MATCH($W111, ListLayeredOverParaproGridLevel, 0)),
      INDEX('Wage Grid'!H$14:H$56, MATCH($W111, ListGridLevel, 0))), 0)</f>
        <v>0</v>
      </c>
      <c r="Z111" s="365">
        <f>IFERROR(IF(AND($A111="Layered-Over", OR($W111="14-P",$W111="15-P",$W111="16-P",$W111="17-P",$W111="18-P",$W111="19-P",$W111="20-P")),
      INDEX('Wage Grid'!O$14:O$20, MATCH($W111, ListLayeredOverParaproGridLevel, 0)),
      INDEX('Wage Grid'!I$14:I$56, MATCH($W111, ListGridLevel, 0))), 0)</f>
        <v>0</v>
      </c>
      <c r="AA111" s="365">
        <f>IFERROR(IF(AND($A111="Layered-Over", OR($W111="14-P",$W111="15-P",$W111="16-P",$W111="17-P",$W111="18-P",$W111="19-P",$W111="20-P")),
      INDEX('Wage Grid'!P$14:P$20, MATCH($W111, ListLayeredOverParaproGridLevel, 0)),
      INDEX('Wage Grid'!J$14:J$56, MATCH($W111, ListGridLevel, 0))), 0)</f>
        <v>0</v>
      </c>
      <c r="AB111" s="365">
        <f t="shared" si="7"/>
        <v>0</v>
      </c>
      <c r="AC111" s="365">
        <f t="shared" si="8"/>
        <v>0</v>
      </c>
    </row>
    <row r="112" spans="1:29" ht="15" customHeight="1" x14ac:dyDescent="0.25">
      <c r="A112" s="256"/>
      <c r="B112" s="64"/>
      <c r="C112" s="257"/>
      <c r="D112" s="70"/>
      <c r="E112" s="258"/>
      <c r="F112" s="946" t="str">
        <f t="shared" si="9"/>
        <v/>
      </c>
      <c r="G112" s="868"/>
      <c r="H112" s="258"/>
      <c r="I112" s="202"/>
      <c r="J112" s="246"/>
      <c r="K112" s="263" t="str">
        <f t="shared" si="11"/>
        <v/>
      </c>
      <c r="L112" s="227"/>
      <c r="M112" s="228"/>
      <c r="N112" s="228"/>
      <c r="O112" s="229"/>
      <c r="P112" s="202"/>
      <c r="Q112" s="189"/>
      <c r="R112" s="977"/>
      <c r="S112" s="978"/>
      <c r="T112" s="979"/>
      <c r="U112" s="983">
        <f>_xlfn.IFNA(IF($A112="Layered-Over",INDEX('Wage Grid'!$D$14:$D$80,MATCH($B112,ListBargainingUnit,0)),IF($C112=0,INDEX('Wage Grid'!$C$14:$C$80,MATCH($B112,ListBargainingUnit,0)),$C112)),0)</f>
        <v>0</v>
      </c>
      <c r="V112" s="827">
        <f>_xlfn.IFNA(IF($A112="Layered-Over",INDEX('Wage Grid'!$D$14:$D$80,MATCH($D112,ListBargainingUnit,0)),IF($E112=0,INDEX('Wage Grid'!$C$14:$C$80,MATCH($D112,ListBargainingUnit,0)),$E112)),0)</f>
        <v>0</v>
      </c>
      <c r="W112" s="827">
        <f t="shared" si="10"/>
        <v>0</v>
      </c>
      <c r="X112" s="365">
        <f>IFERROR(IF(AND($A112="Layered-Over", OR($W112="14-P",$W112="15-P",$W112="16-P",$W112="17-P",$W112="18-P",$W112="19-P",$W112="20-P")),
      INDEX('Wage Grid'!M$14:M$20, MATCH(W112, ListLayeredOverParaproGridLevel, 0)),
      INDEX('Wage Grid'!G$14:G$56, MATCH(W112, ListGridLevel, 0))), 0)</f>
        <v>0</v>
      </c>
      <c r="Y112" s="365">
        <f>IFERROR(IF(AND($A112="Layered-Over", OR($W112="14-P",$W112="15-P",$W112="16-P",$W112="17-P",$W112="18-P",$W112="19-P",$W112="20-P")),
      INDEX('Wage Grid'!N$14:N$20, MATCH($W112, ListLayeredOverParaproGridLevel, 0)),
      INDEX('Wage Grid'!H$14:H$56, MATCH($W112, ListGridLevel, 0))), 0)</f>
        <v>0</v>
      </c>
      <c r="Z112" s="365">
        <f>IFERROR(IF(AND($A112="Layered-Over", OR($W112="14-P",$W112="15-P",$W112="16-P",$W112="17-P",$W112="18-P",$W112="19-P",$W112="20-P")),
      INDEX('Wage Grid'!O$14:O$20, MATCH($W112, ListLayeredOverParaproGridLevel, 0)),
      INDEX('Wage Grid'!I$14:I$56, MATCH($W112, ListGridLevel, 0))), 0)</f>
        <v>0</v>
      </c>
      <c r="AA112" s="365">
        <f>IFERROR(IF(AND($A112="Layered-Over", OR($W112="14-P",$W112="15-P",$W112="16-P",$W112="17-P",$W112="18-P",$W112="19-P",$W112="20-P")),
      INDEX('Wage Grid'!P$14:P$20, MATCH($W112, ListLayeredOverParaproGridLevel, 0)),
      INDEX('Wage Grid'!J$14:J$56, MATCH($W112, ListGridLevel, 0))), 0)</f>
        <v>0</v>
      </c>
      <c r="AB112" s="365">
        <f t="shared" si="7"/>
        <v>0</v>
      </c>
      <c r="AC112" s="365">
        <f t="shared" si="8"/>
        <v>0</v>
      </c>
    </row>
    <row r="113" spans="1:29" ht="15" customHeight="1" x14ac:dyDescent="0.25">
      <c r="A113" s="256"/>
      <c r="B113" s="64"/>
      <c r="C113" s="257"/>
      <c r="D113" s="70"/>
      <c r="E113" s="258"/>
      <c r="F113" s="946" t="str">
        <f t="shared" si="9"/>
        <v/>
      </c>
      <c r="G113" s="868"/>
      <c r="H113" s="258"/>
      <c r="I113" s="202"/>
      <c r="J113" s="246"/>
      <c r="K113" s="263" t="str">
        <f t="shared" si="11"/>
        <v/>
      </c>
      <c r="L113" s="227"/>
      <c r="M113" s="228"/>
      <c r="N113" s="228"/>
      <c r="O113" s="229"/>
      <c r="P113" s="202"/>
      <c r="Q113" s="189"/>
      <c r="R113" s="977"/>
      <c r="S113" s="978"/>
      <c r="T113" s="979"/>
      <c r="U113" s="983">
        <f>_xlfn.IFNA(IF($A113="Layered-Over",INDEX('Wage Grid'!$D$14:$D$80,MATCH($B113,ListBargainingUnit,0)),IF($C113=0,INDEX('Wage Grid'!$C$14:$C$80,MATCH($B113,ListBargainingUnit,0)),$C113)),0)</f>
        <v>0</v>
      </c>
      <c r="V113" s="827">
        <f>_xlfn.IFNA(IF($A113="Layered-Over",INDEX('Wage Grid'!$D$14:$D$80,MATCH($D113,ListBargainingUnit,0)),IF($E113=0,INDEX('Wage Grid'!$C$14:$C$80,MATCH($D113,ListBargainingUnit,0)),$E113)),0)</f>
        <v>0</v>
      </c>
      <c r="W113" s="827">
        <f t="shared" si="10"/>
        <v>0</v>
      </c>
      <c r="X113" s="365">
        <f>IFERROR(IF(AND($A113="Layered-Over", OR($W113="14-P",$W113="15-P",$W113="16-P",$W113="17-P",$W113="18-P",$W113="19-P",$W113="20-P")),
      INDEX('Wage Grid'!M$14:M$20, MATCH(W113, ListLayeredOverParaproGridLevel, 0)),
      INDEX('Wage Grid'!G$14:G$56, MATCH(W113, ListGridLevel, 0))), 0)</f>
        <v>0</v>
      </c>
      <c r="Y113" s="365">
        <f>IFERROR(IF(AND($A113="Layered-Over", OR($W113="14-P",$W113="15-P",$W113="16-P",$W113="17-P",$W113="18-P",$W113="19-P",$W113="20-P")),
      INDEX('Wage Grid'!N$14:N$20, MATCH($W113, ListLayeredOverParaproGridLevel, 0)),
      INDEX('Wage Grid'!H$14:H$56, MATCH($W113, ListGridLevel, 0))), 0)</f>
        <v>0</v>
      </c>
      <c r="Z113" s="365">
        <f>IFERROR(IF(AND($A113="Layered-Over", OR($W113="14-P",$W113="15-P",$W113="16-P",$W113="17-P",$W113="18-P",$W113="19-P",$W113="20-P")),
      INDEX('Wage Grid'!O$14:O$20, MATCH($W113, ListLayeredOverParaproGridLevel, 0)),
      INDEX('Wage Grid'!I$14:I$56, MATCH($W113, ListGridLevel, 0))), 0)</f>
        <v>0</v>
      </c>
      <c r="AA113" s="365">
        <f>IFERROR(IF(AND($A113="Layered-Over", OR($W113="14-P",$W113="15-P",$W113="16-P",$W113="17-P",$W113="18-P",$W113="19-P",$W113="20-P")),
      INDEX('Wage Grid'!P$14:P$20, MATCH($W113, ListLayeredOverParaproGridLevel, 0)),
      INDEX('Wage Grid'!J$14:J$56, MATCH($W113, ListGridLevel, 0))), 0)</f>
        <v>0</v>
      </c>
      <c r="AB113" s="365">
        <f t="shared" si="7"/>
        <v>0</v>
      </c>
      <c r="AC113" s="365">
        <f t="shared" si="8"/>
        <v>0</v>
      </c>
    </row>
    <row r="114" spans="1:29" ht="15" customHeight="1" x14ac:dyDescent="0.25">
      <c r="A114" s="256"/>
      <c r="B114" s="64"/>
      <c r="C114" s="257"/>
      <c r="D114" s="70"/>
      <c r="E114" s="258"/>
      <c r="F114" s="946" t="str">
        <f t="shared" si="9"/>
        <v/>
      </c>
      <c r="G114" s="868"/>
      <c r="H114" s="258"/>
      <c r="I114" s="202"/>
      <c r="J114" s="246"/>
      <c r="K114" s="263" t="str">
        <f t="shared" si="11"/>
        <v/>
      </c>
      <c r="L114" s="227"/>
      <c r="M114" s="228"/>
      <c r="N114" s="228"/>
      <c r="O114" s="229"/>
      <c r="P114" s="202"/>
      <c r="Q114" s="189"/>
      <c r="R114" s="977"/>
      <c r="S114" s="978"/>
      <c r="T114" s="979"/>
      <c r="U114" s="983">
        <f>_xlfn.IFNA(IF($A114="Layered-Over",INDEX('Wage Grid'!$D$14:$D$80,MATCH($B114,ListBargainingUnit,0)),IF($C114=0,INDEX('Wage Grid'!$C$14:$C$80,MATCH($B114,ListBargainingUnit,0)),$C114)),0)</f>
        <v>0</v>
      </c>
      <c r="V114" s="827">
        <f>_xlfn.IFNA(IF($A114="Layered-Over",INDEX('Wage Grid'!$D$14:$D$80,MATCH($D114,ListBargainingUnit,0)),IF($E114=0,INDEX('Wage Grid'!$C$14:$C$80,MATCH($D114,ListBargainingUnit,0)),$E114)),0)</f>
        <v>0</v>
      </c>
      <c r="W114" s="827">
        <f t="shared" si="10"/>
        <v>0</v>
      </c>
      <c r="X114" s="365">
        <f>IFERROR(IF(AND($A114="Layered-Over", OR($W114="14-P",$W114="15-P",$W114="16-P",$W114="17-P",$W114="18-P",$W114="19-P",$W114="20-P")),
      INDEX('Wage Grid'!M$14:M$20, MATCH(W114, ListLayeredOverParaproGridLevel, 0)),
      INDEX('Wage Grid'!G$14:G$56, MATCH(W114, ListGridLevel, 0))), 0)</f>
        <v>0</v>
      </c>
      <c r="Y114" s="365">
        <f>IFERROR(IF(AND($A114="Layered-Over", OR($W114="14-P",$W114="15-P",$W114="16-P",$W114="17-P",$W114="18-P",$W114="19-P",$W114="20-P")),
      INDEX('Wage Grid'!N$14:N$20, MATCH($W114, ListLayeredOverParaproGridLevel, 0)),
      INDEX('Wage Grid'!H$14:H$56, MATCH($W114, ListGridLevel, 0))), 0)</f>
        <v>0</v>
      </c>
      <c r="Z114" s="365">
        <f>IFERROR(IF(AND($A114="Layered-Over", OR($W114="14-P",$W114="15-P",$W114="16-P",$W114="17-P",$W114="18-P",$W114="19-P",$W114="20-P")),
      INDEX('Wage Grid'!O$14:O$20, MATCH($W114, ListLayeredOverParaproGridLevel, 0)),
      INDEX('Wage Grid'!I$14:I$56, MATCH($W114, ListGridLevel, 0))), 0)</f>
        <v>0</v>
      </c>
      <c r="AA114" s="365">
        <f>IFERROR(IF(AND($A114="Layered-Over", OR($W114="14-P",$W114="15-P",$W114="16-P",$W114="17-P",$W114="18-P",$W114="19-P",$W114="20-P")),
      INDEX('Wage Grid'!P$14:P$20, MATCH($W114, ListLayeredOverParaproGridLevel, 0)),
      INDEX('Wage Grid'!J$14:J$56, MATCH($W114, ListGridLevel, 0))), 0)</f>
        <v>0</v>
      </c>
      <c r="AB114" s="365">
        <f t="shared" si="7"/>
        <v>0</v>
      </c>
      <c r="AC114" s="365">
        <f t="shared" si="8"/>
        <v>0</v>
      </c>
    </row>
    <row r="115" spans="1:29" ht="15" customHeight="1" x14ac:dyDescent="0.25">
      <c r="A115" s="256"/>
      <c r="B115" s="64"/>
      <c r="C115" s="257"/>
      <c r="D115" s="70"/>
      <c r="E115" s="258"/>
      <c r="F115" s="946" t="str">
        <f t="shared" si="9"/>
        <v/>
      </c>
      <c r="G115" s="868"/>
      <c r="H115" s="258"/>
      <c r="I115" s="202"/>
      <c r="J115" s="246"/>
      <c r="K115" s="263" t="str">
        <f t="shared" si="11"/>
        <v/>
      </c>
      <c r="L115" s="227"/>
      <c r="M115" s="228"/>
      <c r="N115" s="228"/>
      <c r="O115" s="229"/>
      <c r="P115" s="202"/>
      <c r="Q115" s="189"/>
      <c r="R115" s="977"/>
      <c r="S115" s="978"/>
      <c r="T115" s="979"/>
      <c r="U115" s="983">
        <f>_xlfn.IFNA(IF($A115="Layered-Over",INDEX('Wage Grid'!$D$14:$D$80,MATCH($B115,ListBargainingUnit,0)),IF($C115=0,INDEX('Wage Grid'!$C$14:$C$80,MATCH($B115,ListBargainingUnit,0)),$C115)),0)</f>
        <v>0</v>
      </c>
      <c r="V115" s="827">
        <f>_xlfn.IFNA(IF($A115="Layered-Over",INDEX('Wage Grid'!$D$14:$D$80,MATCH($D115,ListBargainingUnit,0)),IF($E115=0,INDEX('Wage Grid'!$C$14:$C$80,MATCH($D115,ListBargainingUnit,0)),$E115)),0)</f>
        <v>0</v>
      </c>
      <c r="W115" s="827">
        <f t="shared" si="10"/>
        <v>0</v>
      </c>
      <c r="X115" s="365">
        <f>IFERROR(IF(AND($A115="Layered-Over", OR($W115="14-P",$W115="15-P",$W115="16-P",$W115="17-P",$W115="18-P",$W115="19-P",$W115="20-P")),
      INDEX('Wage Grid'!M$14:M$20, MATCH(W115, ListLayeredOverParaproGridLevel, 0)),
      INDEX('Wage Grid'!G$14:G$56, MATCH(W115, ListGridLevel, 0))), 0)</f>
        <v>0</v>
      </c>
      <c r="Y115" s="365">
        <f>IFERROR(IF(AND($A115="Layered-Over", OR($W115="14-P",$W115="15-P",$W115="16-P",$W115="17-P",$W115="18-P",$W115="19-P",$W115="20-P")),
      INDEX('Wage Grid'!N$14:N$20, MATCH($W115, ListLayeredOverParaproGridLevel, 0)),
      INDEX('Wage Grid'!H$14:H$56, MATCH($W115, ListGridLevel, 0))), 0)</f>
        <v>0</v>
      </c>
      <c r="Z115" s="365">
        <f>IFERROR(IF(AND($A115="Layered-Over", OR($W115="14-P",$W115="15-P",$W115="16-P",$W115="17-P",$W115="18-P",$W115="19-P",$W115="20-P")),
      INDEX('Wage Grid'!O$14:O$20, MATCH($W115, ListLayeredOverParaproGridLevel, 0)),
      INDEX('Wage Grid'!I$14:I$56, MATCH($W115, ListGridLevel, 0))), 0)</f>
        <v>0</v>
      </c>
      <c r="AA115" s="365">
        <f>IFERROR(IF(AND($A115="Layered-Over", OR($W115="14-P",$W115="15-P",$W115="16-P",$W115="17-P",$W115="18-P",$W115="19-P",$W115="20-P")),
      INDEX('Wage Grid'!P$14:P$20, MATCH($W115, ListLayeredOverParaproGridLevel, 0)),
      INDEX('Wage Grid'!J$14:J$56, MATCH($W115, ListGridLevel, 0))), 0)</f>
        <v>0</v>
      </c>
      <c r="AB115" s="365">
        <f t="shared" si="7"/>
        <v>0</v>
      </c>
      <c r="AC115" s="365">
        <f t="shared" si="8"/>
        <v>0</v>
      </c>
    </row>
    <row r="116" spans="1:29" ht="15" customHeight="1" x14ac:dyDescent="0.25">
      <c r="A116" s="256"/>
      <c r="B116" s="64"/>
      <c r="C116" s="257"/>
      <c r="D116" s="70"/>
      <c r="E116" s="258"/>
      <c r="F116" s="946" t="str">
        <f t="shared" si="9"/>
        <v/>
      </c>
      <c r="G116" s="868"/>
      <c r="H116" s="258"/>
      <c r="I116" s="202"/>
      <c r="J116" s="246"/>
      <c r="K116" s="263" t="str">
        <f t="shared" si="11"/>
        <v/>
      </c>
      <c r="L116" s="227"/>
      <c r="M116" s="228"/>
      <c r="N116" s="228"/>
      <c r="O116" s="229"/>
      <c r="P116" s="202"/>
      <c r="Q116" s="189"/>
      <c r="R116" s="977"/>
      <c r="S116" s="978"/>
      <c r="T116" s="979"/>
      <c r="U116" s="983">
        <f>_xlfn.IFNA(IF($A116="Layered-Over",INDEX('Wage Grid'!$D$14:$D$80,MATCH($B116,ListBargainingUnit,0)),IF($C116=0,INDEX('Wage Grid'!$C$14:$C$80,MATCH($B116,ListBargainingUnit,0)),$C116)),0)</f>
        <v>0</v>
      </c>
      <c r="V116" s="827">
        <f>_xlfn.IFNA(IF($A116="Layered-Over",INDEX('Wage Grid'!$D$14:$D$80,MATCH($D116,ListBargainingUnit,0)),IF($E116=0,INDEX('Wage Grid'!$C$14:$C$80,MATCH($D116,ListBargainingUnit,0)),$E116)),0)</f>
        <v>0</v>
      </c>
      <c r="W116" s="827">
        <f t="shared" si="10"/>
        <v>0</v>
      </c>
      <c r="X116" s="365">
        <f>IFERROR(IF(AND($A116="Layered-Over", OR($W116="14-P",$W116="15-P",$W116="16-P",$W116="17-P",$W116="18-P",$W116="19-P",$W116="20-P")),
      INDEX('Wage Grid'!M$14:M$20, MATCH(W116, ListLayeredOverParaproGridLevel, 0)),
      INDEX('Wage Grid'!G$14:G$56, MATCH(W116, ListGridLevel, 0))), 0)</f>
        <v>0</v>
      </c>
      <c r="Y116" s="365">
        <f>IFERROR(IF(AND($A116="Layered-Over", OR($W116="14-P",$W116="15-P",$W116="16-P",$W116="17-P",$W116="18-P",$W116="19-P",$W116="20-P")),
      INDEX('Wage Grid'!N$14:N$20, MATCH($W116, ListLayeredOverParaproGridLevel, 0)),
      INDEX('Wage Grid'!H$14:H$56, MATCH($W116, ListGridLevel, 0))), 0)</f>
        <v>0</v>
      </c>
      <c r="Z116" s="365">
        <f>IFERROR(IF(AND($A116="Layered-Over", OR($W116="14-P",$W116="15-P",$W116="16-P",$W116="17-P",$W116="18-P",$W116="19-P",$W116="20-P")),
      INDEX('Wage Grid'!O$14:O$20, MATCH($W116, ListLayeredOverParaproGridLevel, 0)),
      INDEX('Wage Grid'!I$14:I$56, MATCH($W116, ListGridLevel, 0))), 0)</f>
        <v>0</v>
      </c>
      <c r="AA116" s="365">
        <f>IFERROR(IF(AND($A116="Layered-Over", OR($W116="14-P",$W116="15-P",$W116="16-P",$W116="17-P",$W116="18-P",$W116="19-P",$W116="20-P")),
      INDEX('Wage Grid'!P$14:P$20, MATCH($W116, ListLayeredOverParaproGridLevel, 0)),
      INDEX('Wage Grid'!J$14:J$56, MATCH($W116, ListGridLevel, 0))), 0)</f>
        <v>0</v>
      </c>
      <c r="AB116" s="365">
        <f t="shared" si="7"/>
        <v>0</v>
      </c>
      <c r="AC116" s="365">
        <f t="shared" si="8"/>
        <v>0</v>
      </c>
    </row>
    <row r="117" spans="1:29" ht="15" customHeight="1" x14ac:dyDescent="0.25">
      <c r="A117" s="256"/>
      <c r="B117" s="64"/>
      <c r="C117" s="257"/>
      <c r="D117" s="70"/>
      <c r="E117" s="258"/>
      <c r="F117" s="946" t="str">
        <f t="shared" si="9"/>
        <v/>
      </c>
      <c r="G117" s="868"/>
      <c r="H117" s="258"/>
      <c r="I117" s="202"/>
      <c r="J117" s="246"/>
      <c r="K117" s="263" t="str">
        <f t="shared" si="11"/>
        <v/>
      </c>
      <c r="L117" s="227"/>
      <c r="M117" s="228"/>
      <c r="N117" s="228"/>
      <c r="O117" s="229"/>
      <c r="P117" s="202"/>
      <c r="Q117" s="189"/>
      <c r="R117" s="977"/>
      <c r="S117" s="978"/>
      <c r="T117" s="979"/>
      <c r="U117" s="983">
        <f>_xlfn.IFNA(IF($A117="Layered-Over",INDEX('Wage Grid'!$D$14:$D$80,MATCH($B117,ListBargainingUnit,0)),IF($C117=0,INDEX('Wage Grid'!$C$14:$C$80,MATCH($B117,ListBargainingUnit,0)),$C117)),0)</f>
        <v>0</v>
      </c>
      <c r="V117" s="827">
        <f>_xlfn.IFNA(IF($A117="Layered-Over",INDEX('Wage Grid'!$D$14:$D$80,MATCH($D117,ListBargainingUnit,0)),IF($E117=0,INDEX('Wage Grid'!$C$14:$C$80,MATCH($D117,ListBargainingUnit,0)),$E117)),0)</f>
        <v>0</v>
      </c>
      <c r="W117" s="827">
        <f t="shared" si="10"/>
        <v>0</v>
      </c>
      <c r="X117" s="365">
        <f>IFERROR(IF(AND($A117="Layered-Over", OR($W117="14-P",$W117="15-P",$W117="16-P",$W117="17-P",$W117="18-P",$W117="19-P",$W117="20-P")),
      INDEX('Wage Grid'!M$14:M$20, MATCH(W117, ListLayeredOverParaproGridLevel, 0)),
      INDEX('Wage Grid'!G$14:G$56, MATCH(W117, ListGridLevel, 0))), 0)</f>
        <v>0</v>
      </c>
      <c r="Y117" s="365">
        <f>IFERROR(IF(AND($A117="Layered-Over", OR($W117="14-P",$W117="15-P",$W117="16-P",$W117="17-P",$W117="18-P",$W117="19-P",$W117="20-P")),
      INDEX('Wage Grid'!N$14:N$20, MATCH($W117, ListLayeredOverParaproGridLevel, 0)),
      INDEX('Wage Grid'!H$14:H$56, MATCH($W117, ListGridLevel, 0))), 0)</f>
        <v>0</v>
      </c>
      <c r="Z117" s="365">
        <f>IFERROR(IF(AND($A117="Layered-Over", OR($W117="14-P",$W117="15-P",$W117="16-P",$W117="17-P",$W117="18-P",$W117="19-P",$W117="20-P")),
      INDEX('Wage Grid'!O$14:O$20, MATCH($W117, ListLayeredOverParaproGridLevel, 0)),
      INDEX('Wage Grid'!I$14:I$56, MATCH($W117, ListGridLevel, 0))), 0)</f>
        <v>0</v>
      </c>
      <c r="AA117" s="365">
        <f>IFERROR(IF(AND($A117="Layered-Over", OR($W117="14-P",$W117="15-P",$W117="16-P",$W117="17-P",$W117="18-P",$W117="19-P",$W117="20-P")),
      INDEX('Wage Grid'!P$14:P$20, MATCH($W117, ListLayeredOverParaproGridLevel, 0)),
      INDEX('Wage Grid'!J$14:J$56, MATCH($W117, ListGridLevel, 0))), 0)</f>
        <v>0</v>
      </c>
      <c r="AB117" s="365">
        <f t="shared" si="7"/>
        <v>0</v>
      </c>
      <c r="AC117" s="365">
        <f t="shared" si="8"/>
        <v>0</v>
      </c>
    </row>
    <row r="118" spans="1:29" ht="15" customHeight="1" x14ac:dyDescent="0.25">
      <c r="A118" s="256"/>
      <c r="B118" s="64"/>
      <c r="C118" s="257"/>
      <c r="D118" s="70"/>
      <c r="E118" s="258"/>
      <c r="F118" s="946" t="str">
        <f t="shared" si="9"/>
        <v/>
      </c>
      <c r="G118" s="868"/>
      <c r="H118" s="258"/>
      <c r="I118" s="202"/>
      <c r="J118" s="246"/>
      <c r="K118" s="263" t="str">
        <f t="shared" si="11"/>
        <v/>
      </c>
      <c r="L118" s="227"/>
      <c r="M118" s="228"/>
      <c r="N118" s="228"/>
      <c r="O118" s="229"/>
      <c r="P118" s="202"/>
      <c r="Q118" s="189"/>
      <c r="R118" s="977"/>
      <c r="S118" s="978"/>
      <c r="T118" s="979"/>
      <c r="U118" s="983">
        <f>_xlfn.IFNA(IF($A118="Layered-Over",INDEX('Wage Grid'!$D$14:$D$80,MATCH($B118,ListBargainingUnit,0)),IF($C118=0,INDEX('Wage Grid'!$C$14:$C$80,MATCH($B118,ListBargainingUnit,0)),$C118)),0)</f>
        <v>0</v>
      </c>
      <c r="V118" s="827">
        <f>_xlfn.IFNA(IF($A118="Layered-Over",INDEX('Wage Grid'!$D$14:$D$80,MATCH($D118,ListBargainingUnit,0)),IF($E118=0,INDEX('Wage Grid'!$C$14:$C$80,MATCH($D118,ListBargainingUnit,0)),$E118)),0)</f>
        <v>0</v>
      </c>
      <c r="W118" s="827">
        <f t="shared" si="10"/>
        <v>0</v>
      </c>
      <c r="X118" s="365">
        <f>IFERROR(IF(AND($A118="Layered-Over", OR($W118="14-P",$W118="15-P",$W118="16-P",$W118="17-P",$W118="18-P",$W118="19-P",$W118="20-P")),
      INDEX('Wage Grid'!M$14:M$20, MATCH(W118, ListLayeredOverParaproGridLevel, 0)),
      INDEX('Wage Grid'!G$14:G$56, MATCH(W118, ListGridLevel, 0))), 0)</f>
        <v>0</v>
      </c>
      <c r="Y118" s="365">
        <f>IFERROR(IF(AND($A118="Layered-Over", OR($W118="14-P",$W118="15-P",$W118="16-P",$W118="17-P",$W118="18-P",$W118="19-P",$W118="20-P")),
      INDEX('Wage Grid'!N$14:N$20, MATCH($W118, ListLayeredOverParaproGridLevel, 0)),
      INDEX('Wage Grid'!H$14:H$56, MATCH($W118, ListGridLevel, 0))), 0)</f>
        <v>0</v>
      </c>
      <c r="Z118" s="365">
        <f>IFERROR(IF(AND($A118="Layered-Over", OR($W118="14-P",$W118="15-P",$W118="16-P",$W118="17-P",$W118="18-P",$W118="19-P",$W118="20-P")),
      INDEX('Wage Grid'!O$14:O$20, MATCH($W118, ListLayeredOverParaproGridLevel, 0)),
      INDEX('Wage Grid'!I$14:I$56, MATCH($W118, ListGridLevel, 0))), 0)</f>
        <v>0</v>
      </c>
      <c r="AA118" s="365">
        <f>IFERROR(IF(AND($A118="Layered-Over", OR($W118="14-P",$W118="15-P",$W118="16-P",$W118="17-P",$W118="18-P",$W118="19-P",$W118="20-P")),
      INDEX('Wage Grid'!P$14:P$20, MATCH($W118, ListLayeredOverParaproGridLevel, 0)),
      INDEX('Wage Grid'!J$14:J$56, MATCH($W118, ListGridLevel, 0))), 0)</f>
        <v>0</v>
      </c>
      <c r="AB118" s="365">
        <f t="shared" si="7"/>
        <v>0</v>
      </c>
      <c r="AC118" s="365">
        <f t="shared" si="8"/>
        <v>0</v>
      </c>
    </row>
    <row r="119" spans="1:29" ht="15" customHeight="1" x14ac:dyDescent="0.25">
      <c r="A119" s="256"/>
      <c r="B119" s="64"/>
      <c r="C119" s="257"/>
      <c r="D119" s="70"/>
      <c r="E119" s="258"/>
      <c r="F119" s="946" t="str">
        <f t="shared" si="9"/>
        <v/>
      </c>
      <c r="G119" s="868"/>
      <c r="H119" s="258"/>
      <c r="I119" s="202"/>
      <c r="J119" s="246"/>
      <c r="K119" s="263" t="str">
        <f t="shared" si="11"/>
        <v/>
      </c>
      <c r="L119" s="227"/>
      <c r="M119" s="228"/>
      <c r="N119" s="228"/>
      <c r="O119" s="229"/>
      <c r="P119" s="202"/>
      <c r="Q119" s="189"/>
      <c r="R119" s="977"/>
      <c r="S119" s="978"/>
      <c r="T119" s="979"/>
      <c r="U119" s="983">
        <f>_xlfn.IFNA(IF($A119="Layered-Over",INDEX('Wage Grid'!$D$14:$D$80,MATCH($B119,ListBargainingUnit,0)),IF($C119=0,INDEX('Wage Grid'!$C$14:$C$80,MATCH($B119,ListBargainingUnit,0)),$C119)),0)</f>
        <v>0</v>
      </c>
      <c r="V119" s="827">
        <f>_xlfn.IFNA(IF($A119="Layered-Over",INDEX('Wage Grid'!$D$14:$D$80,MATCH($D119,ListBargainingUnit,0)),IF($E119=0,INDEX('Wage Grid'!$C$14:$C$80,MATCH($D119,ListBargainingUnit,0)),$E119)),0)</f>
        <v>0</v>
      </c>
      <c r="W119" s="827">
        <f t="shared" si="10"/>
        <v>0</v>
      </c>
      <c r="X119" s="365">
        <f>IFERROR(IF(AND($A119="Layered-Over", OR($W119="14-P",$W119="15-P",$W119="16-P",$W119="17-P",$W119="18-P",$W119="19-P",$W119="20-P")),
      INDEX('Wage Grid'!M$14:M$20, MATCH(W119, ListLayeredOverParaproGridLevel, 0)),
      INDEX('Wage Grid'!G$14:G$56, MATCH(W119, ListGridLevel, 0))), 0)</f>
        <v>0</v>
      </c>
      <c r="Y119" s="365">
        <f>IFERROR(IF(AND($A119="Layered-Over", OR($W119="14-P",$W119="15-P",$W119="16-P",$W119="17-P",$W119="18-P",$W119="19-P",$W119="20-P")),
      INDEX('Wage Grid'!N$14:N$20, MATCH($W119, ListLayeredOverParaproGridLevel, 0)),
      INDEX('Wage Grid'!H$14:H$56, MATCH($W119, ListGridLevel, 0))), 0)</f>
        <v>0</v>
      </c>
      <c r="Z119" s="365">
        <f>IFERROR(IF(AND($A119="Layered-Over", OR($W119="14-P",$W119="15-P",$W119="16-P",$W119="17-P",$W119="18-P",$W119="19-P",$W119="20-P")),
      INDEX('Wage Grid'!O$14:O$20, MATCH($W119, ListLayeredOverParaproGridLevel, 0)),
      INDEX('Wage Grid'!I$14:I$56, MATCH($W119, ListGridLevel, 0))), 0)</f>
        <v>0</v>
      </c>
      <c r="AA119" s="365">
        <f>IFERROR(IF(AND($A119="Layered-Over", OR($W119="14-P",$W119="15-P",$W119="16-P",$W119="17-P",$W119="18-P",$W119="19-P",$W119="20-P")),
      INDEX('Wage Grid'!P$14:P$20, MATCH($W119, ListLayeredOverParaproGridLevel, 0)),
      INDEX('Wage Grid'!J$14:J$56, MATCH($W119, ListGridLevel, 0))), 0)</f>
        <v>0</v>
      </c>
      <c r="AB119" s="365">
        <f t="shared" si="7"/>
        <v>0</v>
      </c>
      <c r="AC119" s="365">
        <f t="shared" si="8"/>
        <v>0</v>
      </c>
    </row>
    <row r="120" spans="1:29" ht="15" customHeight="1" x14ac:dyDescent="0.25">
      <c r="A120" s="256"/>
      <c r="B120" s="64"/>
      <c r="C120" s="257"/>
      <c r="D120" s="70"/>
      <c r="E120" s="258"/>
      <c r="F120" s="946" t="str">
        <f t="shared" si="9"/>
        <v/>
      </c>
      <c r="G120" s="868"/>
      <c r="H120" s="258"/>
      <c r="I120" s="202"/>
      <c r="J120" s="246"/>
      <c r="K120" s="263" t="str">
        <f t="shared" si="11"/>
        <v/>
      </c>
      <c r="L120" s="227"/>
      <c r="M120" s="228"/>
      <c r="N120" s="228"/>
      <c r="O120" s="229"/>
      <c r="P120" s="202"/>
      <c r="Q120" s="189"/>
      <c r="R120" s="977"/>
      <c r="S120" s="978"/>
      <c r="T120" s="979"/>
      <c r="U120" s="983">
        <f>_xlfn.IFNA(IF($A120="Layered-Over",INDEX('Wage Grid'!$D$14:$D$80,MATCH($B120,ListBargainingUnit,0)),IF($C120=0,INDEX('Wage Grid'!$C$14:$C$80,MATCH($B120,ListBargainingUnit,0)),$C120)),0)</f>
        <v>0</v>
      </c>
      <c r="V120" s="827">
        <f>_xlfn.IFNA(IF($A120="Layered-Over",INDEX('Wage Grid'!$D$14:$D$80,MATCH($D120,ListBargainingUnit,0)),IF($E120=0,INDEX('Wage Grid'!$C$14:$C$80,MATCH($D120,ListBargainingUnit,0)),$E120)),0)</f>
        <v>0</v>
      </c>
      <c r="W120" s="827">
        <f t="shared" si="10"/>
        <v>0</v>
      </c>
      <c r="X120" s="365">
        <f>IFERROR(IF(AND($A120="Layered-Over", OR($W120="14-P",$W120="15-P",$W120="16-P",$W120="17-P",$W120="18-P",$W120="19-P",$W120="20-P")),
      INDEX('Wage Grid'!M$14:M$20, MATCH(W120, ListLayeredOverParaproGridLevel, 0)),
      INDEX('Wage Grid'!G$14:G$56, MATCH(W120, ListGridLevel, 0))), 0)</f>
        <v>0</v>
      </c>
      <c r="Y120" s="365">
        <f>IFERROR(IF(AND($A120="Layered-Over", OR($W120="14-P",$W120="15-P",$W120="16-P",$W120="17-P",$W120="18-P",$W120="19-P",$W120="20-P")),
      INDEX('Wage Grid'!N$14:N$20, MATCH($W120, ListLayeredOverParaproGridLevel, 0)),
      INDEX('Wage Grid'!H$14:H$56, MATCH($W120, ListGridLevel, 0))), 0)</f>
        <v>0</v>
      </c>
      <c r="Z120" s="365">
        <f>IFERROR(IF(AND($A120="Layered-Over", OR($W120="14-P",$W120="15-P",$W120="16-P",$W120="17-P",$W120="18-P",$W120="19-P",$W120="20-P")),
      INDEX('Wage Grid'!O$14:O$20, MATCH($W120, ListLayeredOverParaproGridLevel, 0)),
      INDEX('Wage Grid'!I$14:I$56, MATCH($W120, ListGridLevel, 0))), 0)</f>
        <v>0</v>
      </c>
      <c r="AA120" s="365">
        <f>IFERROR(IF(AND($A120="Layered-Over", OR($W120="14-P",$W120="15-P",$W120="16-P",$W120="17-P",$W120="18-P",$W120="19-P",$W120="20-P")),
      INDEX('Wage Grid'!P$14:P$20, MATCH($W120, ListLayeredOverParaproGridLevel, 0)),
      INDEX('Wage Grid'!J$14:J$56, MATCH($W120, ListGridLevel, 0))), 0)</f>
        <v>0</v>
      </c>
      <c r="AB120" s="365">
        <f t="shared" si="7"/>
        <v>0</v>
      </c>
      <c r="AC120" s="365">
        <f t="shared" si="8"/>
        <v>0</v>
      </c>
    </row>
    <row r="121" spans="1:29" ht="15" customHeight="1" x14ac:dyDescent="0.25">
      <c r="A121" s="256"/>
      <c r="B121" s="64"/>
      <c r="C121" s="257"/>
      <c r="D121" s="70"/>
      <c r="E121" s="258"/>
      <c r="F121" s="946" t="str">
        <f t="shared" si="9"/>
        <v/>
      </c>
      <c r="G121" s="868"/>
      <c r="H121" s="258"/>
      <c r="I121" s="202"/>
      <c r="J121" s="246"/>
      <c r="K121" s="263" t="str">
        <f t="shared" si="11"/>
        <v/>
      </c>
      <c r="L121" s="227"/>
      <c r="M121" s="228"/>
      <c r="N121" s="228"/>
      <c r="O121" s="229"/>
      <c r="P121" s="202"/>
      <c r="Q121" s="189"/>
      <c r="R121" s="977"/>
      <c r="S121" s="978"/>
      <c r="T121" s="979"/>
      <c r="U121" s="983">
        <f>_xlfn.IFNA(IF($A121="Layered-Over",INDEX('Wage Grid'!$D$14:$D$80,MATCH($B121,ListBargainingUnit,0)),IF($C121=0,INDEX('Wage Grid'!$C$14:$C$80,MATCH($B121,ListBargainingUnit,0)),$C121)),0)</f>
        <v>0</v>
      </c>
      <c r="V121" s="827">
        <f>_xlfn.IFNA(IF($A121="Layered-Over",INDEX('Wage Grid'!$D$14:$D$80,MATCH($D121,ListBargainingUnit,0)),IF($E121=0,INDEX('Wage Grid'!$C$14:$C$80,MATCH($D121,ListBargainingUnit,0)),$E121)),0)</f>
        <v>0</v>
      </c>
      <c r="W121" s="827">
        <f t="shared" si="10"/>
        <v>0</v>
      </c>
      <c r="X121" s="365">
        <f>IFERROR(IF(AND($A121="Layered-Over", OR($W121="14-P",$W121="15-P",$W121="16-P",$W121="17-P",$W121="18-P",$W121="19-P",$W121="20-P")),
      INDEX('Wage Grid'!M$14:M$20, MATCH(W121, ListLayeredOverParaproGridLevel, 0)),
      INDEX('Wage Grid'!G$14:G$56, MATCH(W121, ListGridLevel, 0))), 0)</f>
        <v>0</v>
      </c>
      <c r="Y121" s="365">
        <f>IFERROR(IF(AND($A121="Layered-Over", OR($W121="14-P",$W121="15-P",$W121="16-P",$W121="17-P",$W121="18-P",$W121="19-P",$W121="20-P")),
      INDEX('Wage Grid'!N$14:N$20, MATCH($W121, ListLayeredOverParaproGridLevel, 0)),
      INDEX('Wage Grid'!H$14:H$56, MATCH($W121, ListGridLevel, 0))), 0)</f>
        <v>0</v>
      </c>
      <c r="Z121" s="365">
        <f>IFERROR(IF(AND($A121="Layered-Over", OR($W121="14-P",$W121="15-P",$W121="16-P",$W121="17-P",$W121="18-P",$W121="19-P",$W121="20-P")),
      INDEX('Wage Grid'!O$14:O$20, MATCH($W121, ListLayeredOverParaproGridLevel, 0)),
      INDEX('Wage Grid'!I$14:I$56, MATCH($W121, ListGridLevel, 0))), 0)</f>
        <v>0</v>
      </c>
      <c r="AA121" s="365">
        <f>IFERROR(IF(AND($A121="Layered-Over", OR($W121="14-P",$W121="15-P",$W121="16-P",$W121="17-P",$W121="18-P",$W121="19-P",$W121="20-P")),
      INDEX('Wage Grid'!P$14:P$20, MATCH($W121, ListLayeredOverParaproGridLevel, 0)),
      INDEX('Wage Grid'!J$14:J$56, MATCH($W121, ListGridLevel, 0))), 0)</f>
        <v>0</v>
      </c>
      <c r="AB121" s="365">
        <f t="shared" si="7"/>
        <v>0</v>
      </c>
      <c r="AC121" s="365">
        <f t="shared" si="8"/>
        <v>0</v>
      </c>
    </row>
    <row r="122" spans="1:29" ht="15" customHeight="1" x14ac:dyDescent="0.25">
      <c r="A122" s="256"/>
      <c r="B122" s="64"/>
      <c r="C122" s="257"/>
      <c r="D122" s="70"/>
      <c r="E122" s="258"/>
      <c r="F122" s="946" t="str">
        <f t="shared" si="9"/>
        <v/>
      </c>
      <c r="G122" s="868"/>
      <c r="H122" s="258"/>
      <c r="I122" s="202"/>
      <c r="J122" s="246"/>
      <c r="K122" s="263" t="str">
        <f t="shared" si="11"/>
        <v/>
      </c>
      <c r="L122" s="227"/>
      <c r="M122" s="228"/>
      <c r="N122" s="228"/>
      <c r="O122" s="229"/>
      <c r="P122" s="202"/>
      <c r="Q122" s="189"/>
      <c r="R122" s="977"/>
      <c r="S122" s="978"/>
      <c r="T122" s="979"/>
      <c r="U122" s="983">
        <f>_xlfn.IFNA(IF($A122="Layered-Over",INDEX('Wage Grid'!$D$14:$D$80,MATCH($B122,ListBargainingUnit,0)),IF($C122=0,INDEX('Wage Grid'!$C$14:$C$80,MATCH($B122,ListBargainingUnit,0)),$C122)),0)</f>
        <v>0</v>
      </c>
      <c r="V122" s="827">
        <f>_xlfn.IFNA(IF($A122="Layered-Over",INDEX('Wage Grid'!$D$14:$D$80,MATCH($D122,ListBargainingUnit,0)),IF($E122=0,INDEX('Wage Grid'!$C$14:$C$80,MATCH($D122,ListBargainingUnit,0)),$E122)),0)</f>
        <v>0</v>
      </c>
      <c r="W122" s="827">
        <f t="shared" si="10"/>
        <v>0</v>
      </c>
      <c r="X122" s="365">
        <f>IFERROR(IF(AND($A122="Layered-Over", OR($W122="14-P",$W122="15-P",$W122="16-P",$W122="17-P",$W122="18-P",$W122="19-P",$W122="20-P")),
      INDEX('Wage Grid'!M$14:M$20, MATCH(W122, ListLayeredOverParaproGridLevel, 0)),
      INDEX('Wage Grid'!G$14:G$56, MATCH(W122, ListGridLevel, 0))), 0)</f>
        <v>0</v>
      </c>
      <c r="Y122" s="365">
        <f>IFERROR(IF(AND($A122="Layered-Over", OR($W122="14-P",$W122="15-P",$W122="16-P",$W122="17-P",$W122="18-P",$W122="19-P",$W122="20-P")),
      INDEX('Wage Grid'!N$14:N$20, MATCH($W122, ListLayeredOverParaproGridLevel, 0)),
      INDEX('Wage Grid'!H$14:H$56, MATCH($W122, ListGridLevel, 0))), 0)</f>
        <v>0</v>
      </c>
      <c r="Z122" s="365">
        <f>IFERROR(IF(AND($A122="Layered-Over", OR($W122="14-P",$W122="15-P",$W122="16-P",$W122="17-P",$W122="18-P",$W122="19-P",$W122="20-P")),
      INDEX('Wage Grid'!O$14:O$20, MATCH($W122, ListLayeredOverParaproGridLevel, 0)),
      INDEX('Wage Grid'!I$14:I$56, MATCH($W122, ListGridLevel, 0))), 0)</f>
        <v>0</v>
      </c>
      <c r="AA122" s="365">
        <f>IFERROR(IF(AND($A122="Layered-Over", OR($W122="14-P",$W122="15-P",$W122="16-P",$W122="17-P",$W122="18-P",$W122="19-P",$W122="20-P")),
      INDEX('Wage Grid'!P$14:P$20, MATCH($W122, ListLayeredOverParaproGridLevel, 0)),
      INDEX('Wage Grid'!J$14:J$56, MATCH($W122, ListGridLevel, 0))), 0)</f>
        <v>0</v>
      </c>
      <c r="AB122" s="365">
        <f t="shared" si="7"/>
        <v>0</v>
      </c>
      <c r="AC122" s="365">
        <f t="shared" si="8"/>
        <v>0</v>
      </c>
    </row>
    <row r="123" spans="1:29" ht="15" customHeight="1" x14ac:dyDescent="0.25">
      <c r="A123" s="256"/>
      <c r="B123" s="64"/>
      <c r="C123" s="257"/>
      <c r="D123" s="70"/>
      <c r="E123" s="258"/>
      <c r="F123" s="946" t="str">
        <f t="shared" si="9"/>
        <v/>
      </c>
      <c r="G123" s="868"/>
      <c r="H123" s="258"/>
      <c r="I123" s="202"/>
      <c r="J123" s="246"/>
      <c r="K123" s="263" t="str">
        <f t="shared" si="11"/>
        <v/>
      </c>
      <c r="L123" s="227"/>
      <c r="M123" s="228"/>
      <c r="N123" s="228"/>
      <c r="O123" s="229"/>
      <c r="P123" s="202"/>
      <c r="Q123" s="189"/>
      <c r="R123" s="977"/>
      <c r="S123" s="978"/>
      <c r="T123" s="979"/>
      <c r="U123" s="983">
        <f>_xlfn.IFNA(IF($A123="Layered-Over",INDEX('Wage Grid'!$D$14:$D$80,MATCH($B123,ListBargainingUnit,0)),IF($C123=0,INDEX('Wage Grid'!$C$14:$C$80,MATCH($B123,ListBargainingUnit,0)),$C123)),0)</f>
        <v>0</v>
      </c>
      <c r="V123" s="827">
        <f>_xlfn.IFNA(IF($A123="Layered-Over",INDEX('Wage Grid'!$D$14:$D$80,MATCH($D123,ListBargainingUnit,0)),IF($E123=0,INDEX('Wage Grid'!$C$14:$C$80,MATCH($D123,ListBargainingUnit,0)),$E123)),0)</f>
        <v>0</v>
      </c>
      <c r="W123" s="827">
        <f t="shared" si="10"/>
        <v>0</v>
      </c>
      <c r="X123" s="365">
        <f>IFERROR(IF(AND($A123="Layered-Over", OR($W123="14-P",$W123="15-P",$W123="16-P",$W123="17-P",$W123="18-P",$W123="19-P",$W123="20-P")),
      INDEX('Wage Grid'!M$14:M$20, MATCH(W123, ListLayeredOverParaproGridLevel, 0)),
      INDEX('Wage Grid'!G$14:G$56, MATCH(W123, ListGridLevel, 0))), 0)</f>
        <v>0</v>
      </c>
      <c r="Y123" s="365">
        <f>IFERROR(IF(AND($A123="Layered-Over", OR($W123="14-P",$W123="15-P",$W123="16-P",$W123="17-P",$W123="18-P",$W123="19-P",$W123="20-P")),
      INDEX('Wage Grid'!N$14:N$20, MATCH($W123, ListLayeredOverParaproGridLevel, 0)),
      INDEX('Wage Grid'!H$14:H$56, MATCH($W123, ListGridLevel, 0))), 0)</f>
        <v>0</v>
      </c>
      <c r="Z123" s="365">
        <f>IFERROR(IF(AND($A123="Layered-Over", OR($W123="14-P",$W123="15-P",$W123="16-P",$W123="17-P",$W123="18-P",$W123="19-P",$W123="20-P")),
      INDEX('Wage Grid'!O$14:O$20, MATCH($W123, ListLayeredOverParaproGridLevel, 0)),
      INDEX('Wage Grid'!I$14:I$56, MATCH($W123, ListGridLevel, 0))), 0)</f>
        <v>0</v>
      </c>
      <c r="AA123" s="365">
        <f>IFERROR(IF(AND($A123="Layered-Over", OR($W123="14-P",$W123="15-P",$W123="16-P",$W123="17-P",$W123="18-P",$W123="19-P",$W123="20-P")),
      INDEX('Wage Grid'!P$14:P$20, MATCH($W123, ListLayeredOverParaproGridLevel, 0)),
      INDEX('Wage Grid'!J$14:J$56, MATCH($W123, ListGridLevel, 0))), 0)</f>
        <v>0</v>
      </c>
      <c r="AB123" s="365">
        <f t="shared" si="7"/>
        <v>0</v>
      </c>
      <c r="AC123" s="365">
        <f t="shared" si="8"/>
        <v>0</v>
      </c>
    </row>
    <row r="124" spans="1:29" ht="15" customHeight="1" x14ac:dyDescent="0.25">
      <c r="A124" s="256"/>
      <c r="B124" s="64"/>
      <c r="C124" s="257"/>
      <c r="D124" s="70"/>
      <c r="E124" s="258"/>
      <c r="F124" s="946" t="str">
        <f t="shared" si="9"/>
        <v/>
      </c>
      <c r="G124" s="868"/>
      <c r="H124" s="258"/>
      <c r="I124" s="202"/>
      <c r="J124" s="246"/>
      <c r="K124" s="263" t="str">
        <f t="shared" si="11"/>
        <v/>
      </c>
      <c r="L124" s="227"/>
      <c r="M124" s="228"/>
      <c r="N124" s="228"/>
      <c r="O124" s="229"/>
      <c r="P124" s="202"/>
      <c r="Q124" s="189"/>
      <c r="R124" s="977"/>
      <c r="S124" s="978"/>
      <c r="T124" s="979"/>
      <c r="U124" s="983">
        <f>_xlfn.IFNA(IF($A124="Layered-Over",INDEX('Wage Grid'!$D$14:$D$80,MATCH($B124,ListBargainingUnit,0)),IF($C124=0,INDEX('Wage Grid'!$C$14:$C$80,MATCH($B124,ListBargainingUnit,0)),$C124)),0)</f>
        <v>0</v>
      </c>
      <c r="V124" s="827">
        <f>_xlfn.IFNA(IF($A124="Layered-Over",INDEX('Wage Grid'!$D$14:$D$80,MATCH($D124,ListBargainingUnit,0)),IF($E124=0,INDEX('Wage Grid'!$C$14:$C$80,MATCH($D124,ListBargainingUnit,0)),$E124)),0)</f>
        <v>0</v>
      </c>
      <c r="W124" s="827">
        <f t="shared" si="10"/>
        <v>0</v>
      </c>
      <c r="X124" s="365">
        <f>IFERROR(IF(AND($A124="Layered-Over", OR($W124="14-P",$W124="15-P",$W124="16-P",$W124="17-P",$W124="18-P",$W124="19-P",$W124="20-P")),
      INDEX('Wage Grid'!M$14:M$20, MATCH(W124, ListLayeredOverParaproGridLevel, 0)),
      INDEX('Wage Grid'!G$14:G$56, MATCH(W124, ListGridLevel, 0))), 0)</f>
        <v>0</v>
      </c>
      <c r="Y124" s="365">
        <f>IFERROR(IF(AND($A124="Layered-Over", OR($W124="14-P",$W124="15-P",$W124="16-P",$W124="17-P",$W124="18-P",$W124="19-P",$W124="20-P")),
      INDEX('Wage Grid'!N$14:N$20, MATCH($W124, ListLayeredOverParaproGridLevel, 0)),
      INDEX('Wage Grid'!H$14:H$56, MATCH($W124, ListGridLevel, 0))), 0)</f>
        <v>0</v>
      </c>
      <c r="Z124" s="365">
        <f>IFERROR(IF(AND($A124="Layered-Over", OR($W124="14-P",$W124="15-P",$W124="16-P",$W124="17-P",$W124="18-P",$W124="19-P",$W124="20-P")),
      INDEX('Wage Grid'!O$14:O$20, MATCH($W124, ListLayeredOverParaproGridLevel, 0)),
      INDEX('Wage Grid'!I$14:I$56, MATCH($W124, ListGridLevel, 0))), 0)</f>
        <v>0</v>
      </c>
      <c r="AA124" s="365">
        <f>IFERROR(IF(AND($A124="Layered-Over", OR($W124="14-P",$W124="15-P",$W124="16-P",$W124="17-P",$W124="18-P",$W124="19-P",$W124="20-P")),
      INDEX('Wage Grid'!P$14:P$20, MATCH($W124, ListLayeredOverParaproGridLevel, 0)),
      INDEX('Wage Grid'!J$14:J$56, MATCH($W124, ListGridLevel, 0))), 0)</f>
        <v>0</v>
      </c>
      <c r="AB124" s="365">
        <f t="shared" si="7"/>
        <v>0</v>
      </c>
      <c r="AC124" s="365">
        <f t="shared" si="8"/>
        <v>0</v>
      </c>
    </row>
    <row r="125" spans="1:29" ht="15" customHeight="1" x14ac:dyDescent="0.25">
      <c r="A125" s="256"/>
      <c r="B125" s="64"/>
      <c r="C125" s="257"/>
      <c r="D125" s="70"/>
      <c r="E125" s="258"/>
      <c r="F125" s="946" t="str">
        <f t="shared" si="9"/>
        <v/>
      </c>
      <c r="G125" s="868"/>
      <c r="H125" s="258"/>
      <c r="I125" s="202"/>
      <c r="J125" s="246"/>
      <c r="K125" s="263" t="str">
        <f t="shared" si="11"/>
        <v/>
      </c>
      <c r="L125" s="227"/>
      <c r="M125" s="228"/>
      <c r="N125" s="228"/>
      <c r="O125" s="229"/>
      <c r="P125" s="202"/>
      <c r="Q125" s="189"/>
      <c r="R125" s="977"/>
      <c r="S125" s="978"/>
      <c r="T125" s="979"/>
      <c r="U125" s="983">
        <f>_xlfn.IFNA(IF($A125="Layered-Over",INDEX('Wage Grid'!$D$14:$D$80,MATCH($B125,ListBargainingUnit,0)),IF($C125=0,INDEX('Wage Grid'!$C$14:$C$80,MATCH($B125,ListBargainingUnit,0)),$C125)),0)</f>
        <v>0</v>
      </c>
      <c r="V125" s="827">
        <f>_xlfn.IFNA(IF($A125="Layered-Over",INDEX('Wage Grid'!$D$14:$D$80,MATCH($D125,ListBargainingUnit,0)),IF($E125=0,INDEX('Wage Grid'!$C$14:$C$80,MATCH($D125,ListBargainingUnit,0)),$E125)),0)</f>
        <v>0</v>
      </c>
      <c r="W125" s="827">
        <f t="shared" si="10"/>
        <v>0</v>
      </c>
      <c r="X125" s="365">
        <f>IFERROR(IF(AND($A125="Layered-Over", OR($W125="14-P",$W125="15-P",$W125="16-P",$W125="17-P",$W125="18-P",$W125="19-P",$W125="20-P")),
      INDEX('Wage Grid'!M$14:M$20, MATCH(W125, ListLayeredOverParaproGridLevel, 0)),
      INDEX('Wage Grid'!G$14:G$56, MATCH(W125, ListGridLevel, 0))), 0)</f>
        <v>0</v>
      </c>
      <c r="Y125" s="365">
        <f>IFERROR(IF(AND($A125="Layered-Over", OR($W125="14-P",$W125="15-P",$W125="16-P",$W125="17-P",$W125="18-P",$W125="19-P",$W125="20-P")),
      INDEX('Wage Grid'!N$14:N$20, MATCH($W125, ListLayeredOverParaproGridLevel, 0)),
      INDEX('Wage Grid'!H$14:H$56, MATCH($W125, ListGridLevel, 0))), 0)</f>
        <v>0</v>
      </c>
      <c r="Z125" s="365">
        <f>IFERROR(IF(AND($A125="Layered-Over", OR($W125="14-P",$W125="15-P",$W125="16-P",$W125="17-P",$W125="18-P",$W125="19-P",$W125="20-P")),
      INDEX('Wage Grid'!O$14:O$20, MATCH($W125, ListLayeredOverParaproGridLevel, 0)),
      INDEX('Wage Grid'!I$14:I$56, MATCH($W125, ListGridLevel, 0))), 0)</f>
        <v>0</v>
      </c>
      <c r="AA125" s="365">
        <f>IFERROR(IF(AND($A125="Layered-Over", OR($W125="14-P",$W125="15-P",$W125="16-P",$W125="17-P",$W125="18-P",$W125="19-P",$W125="20-P")),
      INDEX('Wage Grid'!P$14:P$20, MATCH($W125, ListLayeredOverParaproGridLevel, 0)),
      INDEX('Wage Grid'!J$14:J$56, MATCH($W125, ListGridLevel, 0))), 0)</f>
        <v>0</v>
      </c>
      <c r="AB125" s="365">
        <f t="shared" si="7"/>
        <v>0</v>
      </c>
      <c r="AC125" s="365">
        <f t="shared" si="8"/>
        <v>0</v>
      </c>
    </row>
    <row r="126" spans="1:29" ht="15" customHeight="1" x14ac:dyDescent="0.25">
      <c r="A126" s="256"/>
      <c r="B126" s="64"/>
      <c r="C126" s="257"/>
      <c r="D126" s="70"/>
      <c r="E126" s="258"/>
      <c r="F126" s="946" t="str">
        <f t="shared" si="9"/>
        <v/>
      </c>
      <c r="G126" s="868"/>
      <c r="H126" s="258"/>
      <c r="I126" s="202"/>
      <c r="J126" s="246"/>
      <c r="K126" s="263" t="str">
        <f t="shared" si="11"/>
        <v/>
      </c>
      <c r="L126" s="227"/>
      <c r="M126" s="228"/>
      <c r="N126" s="228"/>
      <c r="O126" s="229"/>
      <c r="P126" s="202"/>
      <c r="Q126" s="189"/>
      <c r="R126" s="977"/>
      <c r="S126" s="978"/>
      <c r="T126" s="979"/>
      <c r="U126" s="983">
        <f>_xlfn.IFNA(IF($A126="Layered-Over",INDEX('Wage Grid'!$D$14:$D$80,MATCH($B126,ListBargainingUnit,0)),IF($C126=0,INDEX('Wage Grid'!$C$14:$C$80,MATCH($B126,ListBargainingUnit,0)),$C126)),0)</f>
        <v>0</v>
      </c>
      <c r="V126" s="827">
        <f>_xlfn.IFNA(IF($A126="Layered-Over",INDEX('Wage Grid'!$D$14:$D$80,MATCH($D126,ListBargainingUnit,0)),IF($E126=0,INDEX('Wage Grid'!$C$14:$C$80,MATCH($D126,ListBargainingUnit,0)),$E126)),0)</f>
        <v>0</v>
      </c>
      <c r="W126" s="827">
        <f t="shared" si="10"/>
        <v>0</v>
      </c>
      <c r="X126" s="365">
        <f>IFERROR(IF(AND($A126="Layered-Over", OR($W126="14-P",$W126="15-P",$W126="16-P",$W126="17-P",$W126="18-P",$W126="19-P",$W126="20-P")),
      INDEX('Wage Grid'!M$14:M$20, MATCH(W126, ListLayeredOverParaproGridLevel, 0)),
      INDEX('Wage Grid'!G$14:G$56, MATCH(W126, ListGridLevel, 0))), 0)</f>
        <v>0</v>
      </c>
      <c r="Y126" s="365">
        <f>IFERROR(IF(AND($A126="Layered-Over", OR($W126="14-P",$W126="15-P",$W126="16-P",$W126="17-P",$W126="18-P",$W126="19-P",$W126="20-P")),
      INDEX('Wage Grid'!N$14:N$20, MATCH($W126, ListLayeredOverParaproGridLevel, 0)),
      INDEX('Wage Grid'!H$14:H$56, MATCH($W126, ListGridLevel, 0))), 0)</f>
        <v>0</v>
      </c>
      <c r="Z126" s="365">
        <f>IFERROR(IF(AND($A126="Layered-Over", OR($W126="14-P",$W126="15-P",$W126="16-P",$W126="17-P",$W126="18-P",$W126="19-P",$W126="20-P")),
      INDEX('Wage Grid'!O$14:O$20, MATCH($W126, ListLayeredOverParaproGridLevel, 0)),
      INDEX('Wage Grid'!I$14:I$56, MATCH($W126, ListGridLevel, 0))), 0)</f>
        <v>0</v>
      </c>
      <c r="AA126" s="365">
        <f>IFERROR(IF(AND($A126="Layered-Over", OR($W126="14-P",$W126="15-P",$W126="16-P",$W126="17-P",$W126="18-P",$W126="19-P",$W126="20-P")),
      INDEX('Wage Grid'!P$14:P$20, MATCH($W126, ListLayeredOverParaproGridLevel, 0)),
      INDEX('Wage Grid'!J$14:J$56, MATCH($W126, ListGridLevel, 0))), 0)</f>
        <v>0</v>
      </c>
      <c r="AB126" s="365">
        <f t="shared" si="7"/>
        <v>0</v>
      </c>
      <c r="AC126" s="365">
        <f t="shared" si="8"/>
        <v>0</v>
      </c>
    </row>
    <row r="127" spans="1:29" ht="15" customHeight="1" x14ac:dyDescent="0.25">
      <c r="A127" s="256"/>
      <c r="B127" s="64"/>
      <c r="C127" s="257"/>
      <c r="D127" s="70"/>
      <c r="E127" s="258"/>
      <c r="F127" s="946" t="str">
        <f t="shared" si="9"/>
        <v/>
      </c>
      <c r="G127" s="868"/>
      <c r="H127" s="258"/>
      <c r="I127" s="202"/>
      <c r="J127" s="246"/>
      <c r="K127" s="263" t="str">
        <f t="shared" si="11"/>
        <v/>
      </c>
      <c r="L127" s="227"/>
      <c r="M127" s="228"/>
      <c r="N127" s="228"/>
      <c r="O127" s="229"/>
      <c r="P127" s="202"/>
      <c r="Q127" s="189"/>
      <c r="R127" s="977"/>
      <c r="S127" s="978"/>
      <c r="T127" s="979"/>
      <c r="U127" s="983">
        <f>_xlfn.IFNA(IF($A127="Layered-Over",INDEX('Wage Grid'!$D$14:$D$80,MATCH($B127,ListBargainingUnit,0)),IF($C127=0,INDEX('Wage Grid'!$C$14:$C$80,MATCH($B127,ListBargainingUnit,0)),$C127)),0)</f>
        <v>0</v>
      </c>
      <c r="V127" s="827">
        <f>_xlfn.IFNA(IF($A127="Layered-Over",INDEX('Wage Grid'!$D$14:$D$80,MATCH($D127,ListBargainingUnit,0)),IF($E127=0,INDEX('Wage Grid'!$C$14:$C$80,MATCH($D127,ListBargainingUnit,0)),$E127)),0)</f>
        <v>0</v>
      </c>
      <c r="W127" s="827">
        <f t="shared" si="10"/>
        <v>0</v>
      </c>
      <c r="X127" s="365">
        <f>IFERROR(IF(AND($A127="Layered-Over", OR($W127="14-P",$W127="15-P",$W127="16-P",$W127="17-P",$W127="18-P",$W127="19-P",$W127="20-P")),
      INDEX('Wage Grid'!M$14:M$20, MATCH(W127, ListLayeredOverParaproGridLevel, 0)),
      INDEX('Wage Grid'!G$14:G$56, MATCH(W127, ListGridLevel, 0))), 0)</f>
        <v>0</v>
      </c>
      <c r="Y127" s="365">
        <f>IFERROR(IF(AND($A127="Layered-Over", OR($W127="14-P",$W127="15-P",$W127="16-P",$W127="17-P",$W127="18-P",$W127="19-P",$W127="20-P")),
      INDEX('Wage Grid'!N$14:N$20, MATCH($W127, ListLayeredOverParaproGridLevel, 0)),
      INDEX('Wage Grid'!H$14:H$56, MATCH($W127, ListGridLevel, 0))), 0)</f>
        <v>0</v>
      </c>
      <c r="Z127" s="365">
        <f>IFERROR(IF(AND($A127="Layered-Over", OR($W127="14-P",$W127="15-P",$W127="16-P",$W127="17-P",$W127="18-P",$W127="19-P",$W127="20-P")),
      INDEX('Wage Grid'!O$14:O$20, MATCH($W127, ListLayeredOverParaproGridLevel, 0)),
      INDEX('Wage Grid'!I$14:I$56, MATCH($W127, ListGridLevel, 0))), 0)</f>
        <v>0</v>
      </c>
      <c r="AA127" s="365">
        <f>IFERROR(IF(AND($A127="Layered-Over", OR($W127="14-P",$W127="15-P",$W127="16-P",$W127="17-P",$W127="18-P",$W127="19-P",$W127="20-P")),
      INDEX('Wage Grid'!P$14:P$20, MATCH($W127, ListLayeredOverParaproGridLevel, 0)),
      INDEX('Wage Grid'!J$14:J$56, MATCH($W127, ListGridLevel, 0))), 0)</f>
        <v>0</v>
      </c>
      <c r="AB127" s="365">
        <f t="shared" si="7"/>
        <v>0</v>
      </c>
      <c r="AC127" s="365">
        <f t="shared" si="8"/>
        <v>0</v>
      </c>
    </row>
    <row r="128" spans="1:29" ht="15" customHeight="1" x14ac:dyDescent="0.25">
      <c r="A128" s="256"/>
      <c r="B128" s="64"/>
      <c r="C128" s="257"/>
      <c r="D128" s="70"/>
      <c r="E128" s="258"/>
      <c r="F128" s="946" t="str">
        <f t="shared" si="9"/>
        <v/>
      </c>
      <c r="G128" s="868"/>
      <c r="H128" s="258"/>
      <c r="I128" s="202"/>
      <c r="J128" s="246"/>
      <c r="K128" s="263" t="str">
        <f t="shared" si="11"/>
        <v/>
      </c>
      <c r="L128" s="227"/>
      <c r="M128" s="228"/>
      <c r="N128" s="228"/>
      <c r="O128" s="229"/>
      <c r="P128" s="202"/>
      <c r="Q128" s="189"/>
      <c r="R128" s="977"/>
      <c r="S128" s="978"/>
      <c r="T128" s="979"/>
      <c r="U128" s="983">
        <f>_xlfn.IFNA(IF($A128="Layered-Over",INDEX('Wage Grid'!$D$14:$D$80,MATCH($B128,ListBargainingUnit,0)),IF($C128=0,INDEX('Wage Grid'!$C$14:$C$80,MATCH($B128,ListBargainingUnit,0)),$C128)),0)</f>
        <v>0</v>
      </c>
      <c r="V128" s="827">
        <f>_xlfn.IFNA(IF($A128="Layered-Over",INDEX('Wage Grid'!$D$14:$D$80,MATCH($D128,ListBargainingUnit,0)),IF($E128=0,INDEX('Wage Grid'!$C$14:$C$80,MATCH($D128,ListBargainingUnit,0)),$E128)),0)</f>
        <v>0</v>
      </c>
      <c r="W128" s="827">
        <f t="shared" si="10"/>
        <v>0</v>
      </c>
      <c r="X128" s="365">
        <f>IFERROR(IF(AND($A128="Layered-Over", OR($W128="14-P",$W128="15-P",$W128="16-P",$W128="17-P",$W128="18-P",$W128="19-P",$W128="20-P")),
      INDEX('Wage Grid'!M$14:M$20, MATCH(W128, ListLayeredOverParaproGridLevel, 0)),
      INDEX('Wage Grid'!G$14:G$56, MATCH(W128, ListGridLevel, 0))), 0)</f>
        <v>0</v>
      </c>
      <c r="Y128" s="365">
        <f>IFERROR(IF(AND($A128="Layered-Over", OR($W128="14-P",$W128="15-P",$W128="16-P",$W128="17-P",$W128="18-P",$W128="19-P",$W128="20-P")),
      INDEX('Wage Grid'!N$14:N$20, MATCH($W128, ListLayeredOverParaproGridLevel, 0)),
      INDEX('Wage Grid'!H$14:H$56, MATCH($W128, ListGridLevel, 0))), 0)</f>
        <v>0</v>
      </c>
      <c r="Z128" s="365">
        <f>IFERROR(IF(AND($A128="Layered-Over", OR($W128="14-P",$W128="15-P",$W128="16-P",$W128="17-P",$W128="18-P",$W128="19-P",$W128="20-P")),
      INDEX('Wage Grid'!O$14:O$20, MATCH($W128, ListLayeredOverParaproGridLevel, 0)),
      INDEX('Wage Grid'!I$14:I$56, MATCH($W128, ListGridLevel, 0))), 0)</f>
        <v>0</v>
      </c>
      <c r="AA128" s="365">
        <f>IFERROR(IF(AND($A128="Layered-Over", OR($W128="14-P",$W128="15-P",$W128="16-P",$W128="17-P",$W128="18-P",$W128="19-P",$W128="20-P")),
      INDEX('Wage Grid'!P$14:P$20, MATCH($W128, ListLayeredOverParaproGridLevel, 0)),
      INDEX('Wage Grid'!J$14:J$56, MATCH($W128, ListGridLevel, 0))), 0)</f>
        <v>0</v>
      </c>
      <c r="AB128" s="365">
        <f t="shared" si="7"/>
        <v>0</v>
      </c>
      <c r="AC128" s="365">
        <f t="shared" si="8"/>
        <v>0</v>
      </c>
    </row>
    <row r="129" spans="1:29" ht="15" customHeight="1" x14ac:dyDescent="0.25">
      <c r="A129" s="256"/>
      <c r="B129" s="64"/>
      <c r="C129" s="257"/>
      <c r="D129" s="70"/>
      <c r="E129" s="258"/>
      <c r="F129" s="946" t="str">
        <f t="shared" si="9"/>
        <v/>
      </c>
      <c r="G129" s="868"/>
      <c r="H129" s="258"/>
      <c r="I129" s="202"/>
      <c r="J129" s="246"/>
      <c r="K129" s="263" t="str">
        <f t="shared" si="11"/>
        <v/>
      </c>
      <c r="L129" s="227"/>
      <c r="M129" s="228"/>
      <c r="N129" s="228"/>
      <c r="O129" s="229"/>
      <c r="P129" s="202"/>
      <c r="Q129" s="189"/>
      <c r="R129" s="977"/>
      <c r="S129" s="978"/>
      <c r="T129" s="979"/>
      <c r="U129" s="983">
        <f>_xlfn.IFNA(IF($A129="Layered-Over",INDEX('Wage Grid'!$D$14:$D$80,MATCH($B129,ListBargainingUnit,0)),IF($C129=0,INDEX('Wage Grid'!$C$14:$C$80,MATCH($B129,ListBargainingUnit,0)),$C129)),0)</f>
        <v>0</v>
      </c>
      <c r="V129" s="827">
        <f>_xlfn.IFNA(IF($A129="Layered-Over",INDEX('Wage Grid'!$D$14:$D$80,MATCH($D129,ListBargainingUnit,0)),IF($E129=0,INDEX('Wage Grid'!$C$14:$C$80,MATCH($D129,ListBargainingUnit,0)),$E129)),0)</f>
        <v>0</v>
      </c>
      <c r="W129" s="827">
        <f t="shared" si="10"/>
        <v>0</v>
      </c>
      <c r="X129" s="365">
        <f>IFERROR(IF(AND($A129="Layered-Over", OR($W129="14-P",$W129="15-P",$W129="16-P",$W129="17-P",$W129="18-P",$W129="19-P",$W129="20-P")),
      INDEX('Wage Grid'!M$14:M$20, MATCH(W129, ListLayeredOverParaproGridLevel, 0)),
      INDEX('Wage Grid'!G$14:G$56, MATCH(W129, ListGridLevel, 0))), 0)</f>
        <v>0</v>
      </c>
      <c r="Y129" s="365">
        <f>IFERROR(IF(AND($A129="Layered-Over", OR($W129="14-P",$W129="15-P",$W129="16-P",$W129="17-P",$W129="18-P",$W129="19-P",$W129="20-P")),
      INDEX('Wage Grid'!N$14:N$20, MATCH($W129, ListLayeredOverParaproGridLevel, 0)),
      INDEX('Wage Grid'!H$14:H$56, MATCH($W129, ListGridLevel, 0))), 0)</f>
        <v>0</v>
      </c>
      <c r="Z129" s="365">
        <f>IFERROR(IF(AND($A129="Layered-Over", OR($W129="14-P",$W129="15-P",$W129="16-P",$W129="17-P",$W129="18-P",$W129="19-P",$W129="20-P")),
      INDEX('Wage Grid'!O$14:O$20, MATCH($W129, ListLayeredOverParaproGridLevel, 0)),
      INDEX('Wage Grid'!I$14:I$56, MATCH($W129, ListGridLevel, 0))), 0)</f>
        <v>0</v>
      </c>
      <c r="AA129" s="365">
        <f>IFERROR(IF(AND($A129="Layered-Over", OR($W129="14-P",$W129="15-P",$W129="16-P",$W129="17-P",$W129="18-P",$W129="19-P",$W129="20-P")),
      INDEX('Wage Grid'!P$14:P$20, MATCH($W129, ListLayeredOverParaproGridLevel, 0)),
      INDEX('Wage Grid'!J$14:J$56, MATCH($W129, ListGridLevel, 0))), 0)</f>
        <v>0</v>
      </c>
      <c r="AB129" s="365">
        <f t="shared" si="7"/>
        <v>0</v>
      </c>
      <c r="AC129" s="365">
        <f t="shared" si="8"/>
        <v>0</v>
      </c>
    </row>
    <row r="130" spans="1:29" ht="15" customHeight="1" x14ac:dyDescent="0.25">
      <c r="A130" s="256"/>
      <c r="B130" s="64"/>
      <c r="C130" s="257"/>
      <c r="D130" s="70"/>
      <c r="E130" s="258"/>
      <c r="F130" s="946" t="str">
        <f t="shared" si="9"/>
        <v/>
      </c>
      <c r="G130" s="868"/>
      <c r="H130" s="258"/>
      <c r="I130" s="202"/>
      <c r="J130" s="246"/>
      <c r="K130" s="263" t="str">
        <f t="shared" si="11"/>
        <v/>
      </c>
      <c r="L130" s="227"/>
      <c r="M130" s="228"/>
      <c r="N130" s="228"/>
      <c r="O130" s="229"/>
      <c r="P130" s="202"/>
      <c r="Q130" s="189"/>
      <c r="R130" s="977"/>
      <c r="S130" s="978"/>
      <c r="T130" s="979"/>
      <c r="U130" s="983">
        <f>_xlfn.IFNA(IF($A130="Layered-Over",INDEX('Wage Grid'!$D$14:$D$80,MATCH($B130,ListBargainingUnit,0)),IF($C130=0,INDEX('Wage Grid'!$C$14:$C$80,MATCH($B130,ListBargainingUnit,0)),$C130)),0)</f>
        <v>0</v>
      </c>
      <c r="V130" s="827">
        <f>_xlfn.IFNA(IF($A130="Layered-Over",INDEX('Wage Grid'!$D$14:$D$80,MATCH($D130,ListBargainingUnit,0)),IF($E130=0,INDEX('Wage Grid'!$C$14:$C$80,MATCH($D130,ListBargainingUnit,0)),$E130)),0)</f>
        <v>0</v>
      </c>
      <c r="W130" s="827">
        <f t="shared" si="10"/>
        <v>0</v>
      </c>
      <c r="X130" s="365">
        <f>IFERROR(IF(AND($A130="Layered-Over", OR($W130="14-P",$W130="15-P",$W130="16-P",$W130="17-P",$W130="18-P",$W130="19-P",$W130="20-P")),
      INDEX('Wage Grid'!M$14:M$20, MATCH(W130, ListLayeredOverParaproGridLevel, 0)),
      INDEX('Wage Grid'!G$14:G$56, MATCH(W130, ListGridLevel, 0))), 0)</f>
        <v>0</v>
      </c>
      <c r="Y130" s="365">
        <f>IFERROR(IF(AND($A130="Layered-Over", OR($W130="14-P",$W130="15-P",$W130="16-P",$W130="17-P",$W130="18-P",$W130="19-P",$W130="20-P")),
      INDEX('Wage Grid'!N$14:N$20, MATCH($W130, ListLayeredOverParaproGridLevel, 0)),
      INDEX('Wage Grid'!H$14:H$56, MATCH($W130, ListGridLevel, 0))), 0)</f>
        <v>0</v>
      </c>
      <c r="Z130" s="365">
        <f>IFERROR(IF(AND($A130="Layered-Over", OR($W130="14-P",$W130="15-P",$W130="16-P",$W130="17-P",$W130="18-P",$W130="19-P",$W130="20-P")),
      INDEX('Wage Grid'!O$14:O$20, MATCH($W130, ListLayeredOverParaproGridLevel, 0)),
      INDEX('Wage Grid'!I$14:I$56, MATCH($W130, ListGridLevel, 0))), 0)</f>
        <v>0</v>
      </c>
      <c r="AA130" s="365">
        <f>IFERROR(IF(AND($A130="Layered-Over", OR($W130="14-P",$W130="15-P",$W130="16-P",$W130="17-P",$W130="18-P",$W130="19-P",$W130="20-P")),
      INDEX('Wage Grid'!P$14:P$20, MATCH($W130, ListLayeredOverParaproGridLevel, 0)),
      INDEX('Wage Grid'!J$14:J$56, MATCH($W130, ListGridLevel, 0))), 0)</f>
        <v>0</v>
      </c>
      <c r="AB130" s="365">
        <f t="shared" si="7"/>
        <v>0</v>
      </c>
      <c r="AC130" s="365">
        <f t="shared" si="8"/>
        <v>0</v>
      </c>
    </row>
    <row r="131" spans="1:29" ht="15" customHeight="1" x14ac:dyDescent="0.25">
      <c r="A131" s="256"/>
      <c r="B131" s="64"/>
      <c r="C131" s="257"/>
      <c r="D131" s="70"/>
      <c r="E131" s="258"/>
      <c r="F131" s="946" t="str">
        <f t="shared" si="9"/>
        <v/>
      </c>
      <c r="G131" s="868"/>
      <c r="H131" s="258"/>
      <c r="I131" s="202"/>
      <c r="J131" s="246"/>
      <c r="K131" s="263" t="str">
        <f t="shared" si="11"/>
        <v/>
      </c>
      <c r="L131" s="227"/>
      <c r="M131" s="228"/>
      <c r="N131" s="228"/>
      <c r="O131" s="229"/>
      <c r="P131" s="202"/>
      <c r="Q131" s="189"/>
      <c r="R131" s="977"/>
      <c r="S131" s="978"/>
      <c r="T131" s="979"/>
      <c r="U131" s="983">
        <f>_xlfn.IFNA(IF($A131="Layered-Over",INDEX('Wage Grid'!$D$14:$D$80,MATCH($B131,ListBargainingUnit,0)),IF($C131=0,INDEX('Wage Grid'!$C$14:$C$80,MATCH($B131,ListBargainingUnit,0)),$C131)),0)</f>
        <v>0</v>
      </c>
      <c r="V131" s="827">
        <f>_xlfn.IFNA(IF($A131="Layered-Over",INDEX('Wage Grid'!$D$14:$D$80,MATCH($D131,ListBargainingUnit,0)),IF($E131=0,INDEX('Wage Grid'!$C$14:$C$80,MATCH($D131,ListBargainingUnit,0)),$E131)),0)</f>
        <v>0</v>
      </c>
      <c r="W131" s="827">
        <f t="shared" si="10"/>
        <v>0</v>
      </c>
      <c r="X131" s="365">
        <f>IFERROR(IF(AND($A131="Layered-Over", OR($W131="14-P",$W131="15-P",$W131="16-P",$W131="17-P",$W131="18-P",$W131="19-P",$W131="20-P")),
      INDEX('Wage Grid'!M$14:M$20, MATCH(W131, ListLayeredOverParaproGridLevel, 0)),
      INDEX('Wage Grid'!G$14:G$56, MATCH(W131, ListGridLevel, 0))), 0)</f>
        <v>0</v>
      </c>
      <c r="Y131" s="365">
        <f>IFERROR(IF(AND($A131="Layered-Over", OR($W131="14-P",$W131="15-P",$W131="16-P",$W131="17-P",$W131="18-P",$W131="19-P",$W131="20-P")),
      INDEX('Wage Grid'!N$14:N$20, MATCH($W131, ListLayeredOverParaproGridLevel, 0)),
      INDEX('Wage Grid'!H$14:H$56, MATCH($W131, ListGridLevel, 0))), 0)</f>
        <v>0</v>
      </c>
      <c r="Z131" s="365">
        <f>IFERROR(IF(AND($A131="Layered-Over", OR($W131="14-P",$W131="15-P",$W131="16-P",$W131="17-P",$W131="18-P",$W131="19-P",$W131="20-P")),
      INDEX('Wage Grid'!O$14:O$20, MATCH($W131, ListLayeredOverParaproGridLevel, 0)),
      INDEX('Wage Grid'!I$14:I$56, MATCH($W131, ListGridLevel, 0))), 0)</f>
        <v>0</v>
      </c>
      <c r="AA131" s="365">
        <f>IFERROR(IF(AND($A131="Layered-Over", OR($W131="14-P",$W131="15-P",$W131="16-P",$W131="17-P",$W131="18-P",$W131="19-P",$W131="20-P")),
      INDEX('Wage Grid'!P$14:P$20, MATCH($W131, ListLayeredOverParaproGridLevel, 0)),
      INDEX('Wage Grid'!J$14:J$56, MATCH($W131, ListGridLevel, 0))), 0)</f>
        <v>0</v>
      </c>
      <c r="AB131" s="365">
        <f t="shared" si="7"/>
        <v>0</v>
      </c>
      <c r="AC131" s="365">
        <f t="shared" si="8"/>
        <v>0</v>
      </c>
    </row>
    <row r="132" spans="1:29" ht="15" customHeight="1" x14ac:dyDescent="0.25">
      <c r="A132" s="256"/>
      <c r="B132" s="64"/>
      <c r="C132" s="257"/>
      <c r="D132" s="70"/>
      <c r="E132" s="258"/>
      <c r="F132" s="946" t="str">
        <f t="shared" si="9"/>
        <v/>
      </c>
      <c r="G132" s="868"/>
      <c r="H132" s="258"/>
      <c r="I132" s="202"/>
      <c r="J132" s="246"/>
      <c r="K132" s="263" t="str">
        <f t="shared" si="11"/>
        <v/>
      </c>
      <c r="L132" s="227"/>
      <c r="M132" s="228"/>
      <c r="N132" s="228"/>
      <c r="O132" s="229"/>
      <c r="P132" s="202"/>
      <c r="Q132" s="189"/>
      <c r="R132" s="977"/>
      <c r="S132" s="978"/>
      <c r="T132" s="979"/>
      <c r="U132" s="983">
        <f>_xlfn.IFNA(IF($A132="Layered-Over",INDEX('Wage Grid'!$D$14:$D$80,MATCH($B132,ListBargainingUnit,0)),IF($C132=0,INDEX('Wage Grid'!$C$14:$C$80,MATCH($B132,ListBargainingUnit,0)),$C132)),0)</f>
        <v>0</v>
      </c>
      <c r="V132" s="827">
        <f>_xlfn.IFNA(IF($A132="Layered-Over",INDEX('Wage Grid'!$D$14:$D$80,MATCH($D132,ListBargainingUnit,0)),IF($E132=0,INDEX('Wage Grid'!$C$14:$C$80,MATCH($D132,ListBargainingUnit,0)),$E132)),0)</f>
        <v>0</v>
      </c>
      <c r="W132" s="827">
        <f t="shared" si="10"/>
        <v>0</v>
      </c>
      <c r="X132" s="365">
        <f>IFERROR(IF(AND($A132="Layered-Over", OR($W132="14-P",$W132="15-P",$W132="16-P",$W132="17-P",$W132="18-P",$W132="19-P",$W132="20-P")),
      INDEX('Wage Grid'!M$14:M$20, MATCH(W132, ListLayeredOverParaproGridLevel, 0)),
      INDEX('Wage Grid'!G$14:G$56, MATCH(W132, ListGridLevel, 0))), 0)</f>
        <v>0</v>
      </c>
      <c r="Y132" s="365">
        <f>IFERROR(IF(AND($A132="Layered-Over", OR($W132="14-P",$W132="15-P",$W132="16-P",$W132="17-P",$W132="18-P",$W132="19-P",$W132="20-P")),
      INDEX('Wage Grid'!N$14:N$20, MATCH($W132, ListLayeredOverParaproGridLevel, 0)),
      INDEX('Wage Grid'!H$14:H$56, MATCH($W132, ListGridLevel, 0))), 0)</f>
        <v>0</v>
      </c>
      <c r="Z132" s="365">
        <f>IFERROR(IF(AND($A132="Layered-Over", OR($W132="14-P",$W132="15-P",$W132="16-P",$W132="17-P",$W132="18-P",$W132="19-P",$W132="20-P")),
      INDEX('Wage Grid'!O$14:O$20, MATCH($W132, ListLayeredOverParaproGridLevel, 0)),
      INDEX('Wage Grid'!I$14:I$56, MATCH($W132, ListGridLevel, 0))), 0)</f>
        <v>0</v>
      </c>
      <c r="AA132" s="365">
        <f>IFERROR(IF(AND($A132="Layered-Over", OR($W132="14-P",$W132="15-P",$W132="16-P",$W132="17-P",$W132="18-P",$W132="19-P",$W132="20-P")),
      INDEX('Wage Grid'!P$14:P$20, MATCH($W132, ListLayeredOverParaproGridLevel, 0)),
      INDEX('Wage Grid'!J$14:J$56, MATCH($W132, ListGridLevel, 0))), 0)</f>
        <v>0</v>
      </c>
      <c r="AB132" s="365">
        <f t="shared" si="7"/>
        <v>0</v>
      </c>
      <c r="AC132" s="365">
        <f t="shared" si="8"/>
        <v>0</v>
      </c>
    </row>
    <row r="133" spans="1:29" ht="15" customHeight="1" x14ac:dyDescent="0.25">
      <c r="A133" s="256"/>
      <c r="B133" s="64"/>
      <c r="C133" s="257"/>
      <c r="D133" s="70"/>
      <c r="E133" s="258"/>
      <c r="F133" s="946" t="str">
        <f t="shared" si="9"/>
        <v/>
      </c>
      <c r="G133" s="868"/>
      <c r="H133" s="258"/>
      <c r="I133" s="202"/>
      <c r="J133" s="246"/>
      <c r="K133" s="263" t="str">
        <f t="shared" si="11"/>
        <v/>
      </c>
      <c r="L133" s="227"/>
      <c r="M133" s="228"/>
      <c r="N133" s="228"/>
      <c r="O133" s="229"/>
      <c r="P133" s="202"/>
      <c r="Q133" s="189"/>
      <c r="R133" s="977"/>
      <c r="S133" s="978"/>
      <c r="T133" s="979"/>
      <c r="U133" s="983">
        <f>_xlfn.IFNA(IF($A133="Layered-Over",INDEX('Wage Grid'!$D$14:$D$80,MATCH($B133,ListBargainingUnit,0)),IF($C133=0,INDEX('Wage Grid'!$C$14:$C$80,MATCH($B133,ListBargainingUnit,0)),$C133)),0)</f>
        <v>0</v>
      </c>
      <c r="V133" s="827">
        <f>_xlfn.IFNA(IF($A133="Layered-Over",INDEX('Wage Grid'!$D$14:$D$80,MATCH($D133,ListBargainingUnit,0)),IF($E133=0,INDEX('Wage Grid'!$C$14:$C$80,MATCH($D133,ListBargainingUnit,0)),$E133)),0)</f>
        <v>0</v>
      </c>
      <c r="W133" s="827">
        <f t="shared" si="10"/>
        <v>0</v>
      </c>
      <c r="X133" s="365">
        <f>IFERROR(IF(AND($A133="Layered-Over", OR($W133="14-P",$W133="15-P",$W133="16-P",$W133="17-P",$W133="18-P",$W133="19-P",$W133="20-P")),
      INDEX('Wage Grid'!M$14:M$20, MATCH(W133, ListLayeredOverParaproGridLevel, 0)),
      INDEX('Wage Grid'!G$14:G$56, MATCH(W133, ListGridLevel, 0))), 0)</f>
        <v>0</v>
      </c>
      <c r="Y133" s="365">
        <f>IFERROR(IF(AND($A133="Layered-Over", OR($W133="14-P",$W133="15-P",$W133="16-P",$W133="17-P",$W133="18-P",$W133="19-P",$W133="20-P")),
      INDEX('Wage Grid'!N$14:N$20, MATCH($W133, ListLayeredOverParaproGridLevel, 0)),
      INDEX('Wage Grid'!H$14:H$56, MATCH($W133, ListGridLevel, 0))), 0)</f>
        <v>0</v>
      </c>
      <c r="Z133" s="365">
        <f>IFERROR(IF(AND($A133="Layered-Over", OR($W133="14-P",$W133="15-P",$W133="16-P",$W133="17-P",$W133="18-P",$W133="19-P",$W133="20-P")),
      INDEX('Wage Grid'!O$14:O$20, MATCH($W133, ListLayeredOverParaproGridLevel, 0)),
      INDEX('Wage Grid'!I$14:I$56, MATCH($W133, ListGridLevel, 0))), 0)</f>
        <v>0</v>
      </c>
      <c r="AA133" s="365">
        <f>IFERROR(IF(AND($A133="Layered-Over", OR($W133="14-P",$W133="15-P",$W133="16-P",$W133="17-P",$W133="18-P",$W133="19-P",$W133="20-P")),
      INDEX('Wage Grid'!P$14:P$20, MATCH($W133, ListLayeredOverParaproGridLevel, 0)),
      INDEX('Wage Grid'!J$14:J$56, MATCH($W133, ListGridLevel, 0))), 0)</f>
        <v>0</v>
      </c>
      <c r="AB133" s="365">
        <f t="shared" si="7"/>
        <v>0</v>
      </c>
      <c r="AC133" s="365">
        <f t="shared" si="8"/>
        <v>0</v>
      </c>
    </row>
    <row r="134" spans="1:29" ht="15" customHeight="1" x14ac:dyDescent="0.25">
      <c r="A134" s="256"/>
      <c r="B134" s="64"/>
      <c r="C134" s="257"/>
      <c r="D134" s="70"/>
      <c r="E134" s="258"/>
      <c r="F134" s="946" t="str">
        <f t="shared" si="9"/>
        <v/>
      </c>
      <c r="G134" s="868"/>
      <c r="H134" s="258"/>
      <c r="I134" s="202"/>
      <c r="J134" s="246"/>
      <c r="K134" s="263" t="str">
        <f t="shared" si="11"/>
        <v/>
      </c>
      <c r="L134" s="227"/>
      <c r="M134" s="228"/>
      <c r="N134" s="228"/>
      <c r="O134" s="229"/>
      <c r="P134" s="202"/>
      <c r="Q134" s="189"/>
      <c r="R134" s="977"/>
      <c r="S134" s="978"/>
      <c r="T134" s="979"/>
      <c r="U134" s="983">
        <f>_xlfn.IFNA(IF($A134="Layered-Over",INDEX('Wage Grid'!$D$14:$D$80,MATCH($B134,ListBargainingUnit,0)),IF($C134=0,INDEX('Wage Grid'!$C$14:$C$80,MATCH($B134,ListBargainingUnit,0)),$C134)),0)</f>
        <v>0</v>
      </c>
      <c r="V134" s="827">
        <f>_xlfn.IFNA(IF($A134="Layered-Over",INDEX('Wage Grid'!$D$14:$D$80,MATCH($D134,ListBargainingUnit,0)),IF($E134=0,INDEX('Wage Grid'!$C$14:$C$80,MATCH($D134,ListBargainingUnit,0)),$E134)),0)</f>
        <v>0</v>
      </c>
      <c r="W134" s="827">
        <f t="shared" si="10"/>
        <v>0</v>
      </c>
      <c r="X134" s="365">
        <f>IFERROR(IF(AND($A134="Layered-Over", OR($W134="14-P",$W134="15-P",$W134="16-P",$W134="17-P",$W134="18-P",$W134="19-P",$W134="20-P")),
      INDEX('Wage Grid'!M$14:M$20, MATCH(W134, ListLayeredOverParaproGridLevel, 0)),
      INDEX('Wage Grid'!G$14:G$56, MATCH(W134, ListGridLevel, 0))), 0)</f>
        <v>0</v>
      </c>
      <c r="Y134" s="365">
        <f>IFERROR(IF(AND($A134="Layered-Over", OR($W134="14-P",$W134="15-P",$W134="16-P",$W134="17-P",$W134="18-P",$W134="19-P",$W134="20-P")),
      INDEX('Wage Grid'!N$14:N$20, MATCH($W134, ListLayeredOverParaproGridLevel, 0)),
      INDEX('Wage Grid'!H$14:H$56, MATCH($W134, ListGridLevel, 0))), 0)</f>
        <v>0</v>
      </c>
      <c r="Z134" s="365">
        <f>IFERROR(IF(AND($A134="Layered-Over", OR($W134="14-P",$W134="15-P",$W134="16-P",$W134="17-P",$W134="18-P",$W134="19-P",$W134="20-P")),
      INDEX('Wage Grid'!O$14:O$20, MATCH($W134, ListLayeredOverParaproGridLevel, 0)),
      INDEX('Wage Grid'!I$14:I$56, MATCH($W134, ListGridLevel, 0))), 0)</f>
        <v>0</v>
      </c>
      <c r="AA134" s="365">
        <f>IFERROR(IF(AND($A134="Layered-Over", OR($W134="14-P",$W134="15-P",$W134="16-P",$W134="17-P",$W134="18-P",$W134="19-P",$W134="20-P")),
      INDEX('Wage Grid'!P$14:P$20, MATCH($W134, ListLayeredOverParaproGridLevel, 0)),
      INDEX('Wage Grid'!J$14:J$56, MATCH($W134, ListGridLevel, 0))), 0)</f>
        <v>0</v>
      </c>
      <c r="AB134" s="365">
        <f t="shared" si="7"/>
        <v>0</v>
      </c>
      <c r="AC134" s="365">
        <f t="shared" si="8"/>
        <v>0</v>
      </c>
    </row>
    <row r="135" spans="1:29" ht="15" customHeight="1" x14ac:dyDescent="0.25">
      <c r="A135" s="256"/>
      <c r="B135" s="64"/>
      <c r="C135" s="257"/>
      <c r="D135" s="70"/>
      <c r="E135" s="258"/>
      <c r="F135" s="946" t="str">
        <f t="shared" si="9"/>
        <v/>
      </c>
      <c r="G135" s="868"/>
      <c r="H135" s="258"/>
      <c r="I135" s="202"/>
      <c r="J135" s="246"/>
      <c r="K135" s="263" t="str">
        <f t="shared" si="11"/>
        <v/>
      </c>
      <c r="L135" s="227"/>
      <c r="M135" s="228"/>
      <c r="N135" s="228"/>
      <c r="O135" s="229"/>
      <c r="P135" s="202"/>
      <c r="Q135" s="189"/>
      <c r="R135" s="977"/>
      <c r="S135" s="978"/>
      <c r="T135" s="979"/>
      <c r="U135" s="983">
        <f>_xlfn.IFNA(IF($A135="Layered-Over",INDEX('Wage Grid'!$D$14:$D$80,MATCH($B135,ListBargainingUnit,0)),IF($C135=0,INDEX('Wage Grid'!$C$14:$C$80,MATCH($B135,ListBargainingUnit,0)),$C135)),0)</f>
        <v>0</v>
      </c>
      <c r="V135" s="827">
        <f>_xlfn.IFNA(IF($A135="Layered-Over",INDEX('Wage Grid'!$D$14:$D$80,MATCH($D135,ListBargainingUnit,0)),IF($E135=0,INDEX('Wage Grid'!$C$14:$C$80,MATCH($D135,ListBargainingUnit,0)),$E135)),0)</f>
        <v>0</v>
      </c>
      <c r="W135" s="827">
        <f t="shared" si="10"/>
        <v>0</v>
      </c>
      <c r="X135" s="365">
        <f>IFERROR(IF(AND($A135="Layered-Over", OR($W135="14-P",$W135="15-P",$W135="16-P",$W135="17-P",$W135="18-P",$W135="19-P",$W135="20-P")),
      INDEX('Wage Grid'!M$14:M$20, MATCH(W135, ListLayeredOverParaproGridLevel, 0)),
      INDEX('Wage Grid'!G$14:G$56, MATCH(W135, ListGridLevel, 0))), 0)</f>
        <v>0</v>
      </c>
      <c r="Y135" s="365">
        <f>IFERROR(IF(AND($A135="Layered-Over", OR($W135="14-P",$W135="15-P",$W135="16-P",$W135="17-P",$W135="18-P",$W135="19-P",$W135="20-P")),
      INDEX('Wage Grid'!N$14:N$20, MATCH($W135, ListLayeredOverParaproGridLevel, 0)),
      INDEX('Wage Grid'!H$14:H$56, MATCH($W135, ListGridLevel, 0))), 0)</f>
        <v>0</v>
      </c>
      <c r="Z135" s="365">
        <f>IFERROR(IF(AND($A135="Layered-Over", OR($W135="14-P",$W135="15-P",$W135="16-P",$W135="17-P",$W135="18-P",$W135="19-P",$W135="20-P")),
      INDEX('Wage Grid'!O$14:O$20, MATCH($W135, ListLayeredOverParaproGridLevel, 0)),
      INDEX('Wage Grid'!I$14:I$56, MATCH($W135, ListGridLevel, 0))), 0)</f>
        <v>0</v>
      </c>
      <c r="AA135" s="365">
        <f>IFERROR(IF(AND($A135="Layered-Over", OR($W135="14-P",$W135="15-P",$W135="16-P",$W135="17-P",$W135="18-P",$W135="19-P",$W135="20-P")),
      INDEX('Wage Grid'!P$14:P$20, MATCH($W135, ListLayeredOverParaproGridLevel, 0)),
      INDEX('Wage Grid'!J$14:J$56, MATCH($W135, ListGridLevel, 0))), 0)</f>
        <v>0</v>
      </c>
      <c r="AB135" s="365">
        <f t="shared" si="7"/>
        <v>0</v>
      </c>
      <c r="AC135" s="365">
        <f t="shared" si="8"/>
        <v>0</v>
      </c>
    </row>
    <row r="136" spans="1:29" ht="15" customHeight="1" x14ac:dyDescent="0.25">
      <c r="A136" s="256"/>
      <c r="B136" s="64"/>
      <c r="C136" s="257"/>
      <c r="D136" s="70"/>
      <c r="E136" s="258"/>
      <c r="F136" s="946" t="str">
        <f t="shared" si="9"/>
        <v/>
      </c>
      <c r="G136" s="868"/>
      <c r="H136" s="258"/>
      <c r="I136" s="202"/>
      <c r="J136" s="246"/>
      <c r="K136" s="263" t="str">
        <f t="shared" si="11"/>
        <v/>
      </c>
      <c r="L136" s="227"/>
      <c r="M136" s="228"/>
      <c r="N136" s="228"/>
      <c r="O136" s="229"/>
      <c r="P136" s="202"/>
      <c r="Q136" s="189"/>
      <c r="R136" s="977"/>
      <c r="S136" s="978"/>
      <c r="T136" s="979"/>
      <c r="U136" s="983">
        <f>_xlfn.IFNA(IF($A136="Layered-Over",INDEX('Wage Grid'!$D$14:$D$80,MATCH($B136,ListBargainingUnit,0)),IF($C136=0,INDEX('Wage Grid'!$C$14:$C$80,MATCH($B136,ListBargainingUnit,0)),$C136)),0)</f>
        <v>0</v>
      </c>
      <c r="V136" s="827">
        <f>_xlfn.IFNA(IF($A136="Layered-Over",INDEX('Wage Grid'!$D$14:$D$80,MATCH($D136,ListBargainingUnit,0)),IF($E136=0,INDEX('Wage Grid'!$C$14:$C$80,MATCH($D136,ListBargainingUnit,0)),$E136)),0)</f>
        <v>0</v>
      </c>
      <c r="W136" s="827">
        <f t="shared" si="10"/>
        <v>0</v>
      </c>
      <c r="X136" s="365">
        <f>IFERROR(IF(AND($A136="Layered-Over", OR($W136="14-P",$W136="15-P",$W136="16-P",$W136="17-P",$W136="18-P",$W136="19-P",$W136="20-P")),
      INDEX('Wage Grid'!M$14:M$20, MATCH(W136, ListLayeredOverParaproGridLevel, 0)),
      INDEX('Wage Grid'!G$14:G$56, MATCH(W136, ListGridLevel, 0))), 0)</f>
        <v>0</v>
      </c>
      <c r="Y136" s="365">
        <f>IFERROR(IF(AND($A136="Layered-Over", OR($W136="14-P",$W136="15-P",$W136="16-P",$W136="17-P",$W136="18-P",$W136="19-P",$W136="20-P")),
      INDEX('Wage Grid'!N$14:N$20, MATCH($W136, ListLayeredOverParaproGridLevel, 0)),
      INDEX('Wage Grid'!H$14:H$56, MATCH($W136, ListGridLevel, 0))), 0)</f>
        <v>0</v>
      </c>
      <c r="Z136" s="365">
        <f>IFERROR(IF(AND($A136="Layered-Over", OR($W136="14-P",$W136="15-P",$W136="16-P",$W136="17-P",$W136="18-P",$W136="19-P",$W136="20-P")),
      INDEX('Wage Grid'!O$14:O$20, MATCH($W136, ListLayeredOverParaproGridLevel, 0)),
      INDEX('Wage Grid'!I$14:I$56, MATCH($W136, ListGridLevel, 0))), 0)</f>
        <v>0</v>
      </c>
      <c r="AA136" s="365">
        <f>IFERROR(IF(AND($A136="Layered-Over", OR($W136="14-P",$W136="15-P",$W136="16-P",$W136="17-P",$W136="18-P",$W136="19-P",$W136="20-P")),
      INDEX('Wage Grid'!P$14:P$20, MATCH($W136, ListLayeredOverParaproGridLevel, 0)),
      INDEX('Wage Grid'!J$14:J$56, MATCH($W136, ListGridLevel, 0))), 0)</f>
        <v>0</v>
      </c>
      <c r="AB136" s="365">
        <f t="shared" si="7"/>
        <v>0</v>
      </c>
      <c r="AC136" s="365">
        <f t="shared" si="8"/>
        <v>0</v>
      </c>
    </row>
    <row r="137" spans="1:29" ht="15" customHeight="1" x14ac:dyDescent="0.25">
      <c r="A137" s="256"/>
      <c r="B137" s="64"/>
      <c r="C137" s="257"/>
      <c r="D137" s="70"/>
      <c r="E137" s="258"/>
      <c r="F137" s="946" t="str">
        <f t="shared" si="9"/>
        <v/>
      </c>
      <c r="G137" s="868"/>
      <c r="H137" s="258"/>
      <c r="I137" s="202"/>
      <c r="J137" s="246"/>
      <c r="K137" s="263" t="str">
        <f t="shared" si="11"/>
        <v/>
      </c>
      <c r="L137" s="227"/>
      <c r="M137" s="228"/>
      <c r="N137" s="228"/>
      <c r="O137" s="229"/>
      <c r="P137" s="202"/>
      <c r="Q137" s="189"/>
      <c r="R137" s="977"/>
      <c r="S137" s="978"/>
      <c r="T137" s="979"/>
      <c r="U137" s="983">
        <f>_xlfn.IFNA(IF($A137="Layered-Over",INDEX('Wage Grid'!$D$14:$D$80,MATCH($B137,ListBargainingUnit,0)),IF($C137=0,INDEX('Wage Grid'!$C$14:$C$80,MATCH($B137,ListBargainingUnit,0)),$C137)),0)</f>
        <v>0</v>
      </c>
      <c r="V137" s="827">
        <f>_xlfn.IFNA(IF($A137="Layered-Over",INDEX('Wage Grid'!$D$14:$D$80,MATCH($D137,ListBargainingUnit,0)),IF($E137=0,INDEX('Wage Grid'!$C$14:$C$80,MATCH($D137,ListBargainingUnit,0)),$E137)),0)</f>
        <v>0</v>
      </c>
      <c r="W137" s="827">
        <f t="shared" si="10"/>
        <v>0</v>
      </c>
      <c r="X137" s="365">
        <f>IFERROR(IF(AND($A137="Layered-Over", OR($W137="14-P",$W137="15-P",$W137="16-P",$W137="17-P",$W137="18-P",$W137="19-P",$W137="20-P")),
      INDEX('Wage Grid'!M$14:M$20, MATCH(W137, ListLayeredOverParaproGridLevel, 0)),
      INDEX('Wage Grid'!G$14:G$56, MATCH(W137, ListGridLevel, 0))), 0)</f>
        <v>0</v>
      </c>
      <c r="Y137" s="365">
        <f>IFERROR(IF(AND($A137="Layered-Over", OR($W137="14-P",$W137="15-P",$W137="16-P",$W137="17-P",$W137="18-P",$W137="19-P",$W137="20-P")),
      INDEX('Wage Grid'!N$14:N$20, MATCH($W137, ListLayeredOverParaproGridLevel, 0)),
      INDEX('Wage Grid'!H$14:H$56, MATCH($W137, ListGridLevel, 0))), 0)</f>
        <v>0</v>
      </c>
      <c r="Z137" s="365">
        <f>IFERROR(IF(AND($A137="Layered-Over", OR($W137="14-P",$W137="15-P",$W137="16-P",$W137="17-P",$W137="18-P",$W137="19-P",$W137="20-P")),
      INDEX('Wage Grid'!O$14:O$20, MATCH($W137, ListLayeredOverParaproGridLevel, 0)),
      INDEX('Wage Grid'!I$14:I$56, MATCH($W137, ListGridLevel, 0))), 0)</f>
        <v>0</v>
      </c>
      <c r="AA137" s="365">
        <f>IFERROR(IF(AND($A137="Layered-Over", OR($W137="14-P",$W137="15-P",$W137="16-P",$W137="17-P",$W137="18-P",$W137="19-P",$W137="20-P")),
      INDEX('Wage Grid'!P$14:P$20, MATCH($W137, ListLayeredOverParaproGridLevel, 0)),
      INDEX('Wage Grid'!J$14:J$56, MATCH($W137, ListGridLevel, 0))), 0)</f>
        <v>0</v>
      </c>
      <c r="AB137" s="365">
        <f t="shared" si="7"/>
        <v>0</v>
      </c>
      <c r="AC137" s="365">
        <f t="shared" si="8"/>
        <v>0</v>
      </c>
    </row>
    <row r="138" spans="1:29" ht="15" customHeight="1" x14ac:dyDescent="0.25">
      <c r="A138" s="256"/>
      <c r="B138" s="64"/>
      <c r="C138" s="257"/>
      <c r="D138" s="70"/>
      <c r="E138" s="258"/>
      <c r="F138" s="946" t="str">
        <f t="shared" si="9"/>
        <v/>
      </c>
      <c r="G138" s="868"/>
      <c r="H138" s="258"/>
      <c r="I138" s="202"/>
      <c r="J138" s="246"/>
      <c r="K138" s="263" t="str">
        <f t="shared" si="11"/>
        <v/>
      </c>
      <c r="L138" s="227"/>
      <c r="M138" s="228"/>
      <c r="N138" s="228"/>
      <c r="O138" s="229"/>
      <c r="P138" s="202"/>
      <c r="Q138" s="189"/>
      <c r="R138" s="977"/>
      <c r="S138" s="978"/>
      <c r="T138" s="979"/>
      <c r="U138" s="983">
        <f>_xlfn.IFNA(IF($A138="Layered-Over",INDEX('Wage Grid'!$D$14:$D$80,MATCH($B138,ListBargainingUnit,0)),IF($C138=0,INDEX('Wage Grid'!$C$14:$C$80,MATCH($B138,ListBargainingUnit,0)),$C138)),0)</f>
        <v>0</v>
      </c>
      <c r="V138" s="827">
        <f>_xlfn.IFNA(IF($A138="Layered-Over",INDEX('Wage Grid'!$D$14:$D$80,MATCH($D138,ListBargainingUnit,0)),IF($E138=0,INDEX('Wage Grid'!$C$14:$C$80,MATCH($D138,ListBargainingUnit,0)),$E138)),0)</f>
        <v>0</v>
      </c>
      <c r="W138" s="827">
        <f t="shared" si="10"/>
        <v>0</v>
      </c>
      <c r="X138" s="365">
        <f>IFERROR(IF(AND($A138="Layered-Over", OR($W138="14-P",$W138="15-P",$W138="16-P",$W138="17-P",$W138="18-P",$W138="19-P",$W138="20-P")),
      INDEX('Wage Grid'!M$14:M$20, MATCH(W138, ListLayeredOverParaproGridLevel, 0)),
      INDEX('Wage Grid'!G$14:G$56, MATCH(W138, ListGridLevel, 0))), 0)</f>
        <v>0</v>
      </c>
      <c r="Y138" s="365">
        <f>IFERROR(IF(AND($A138="Layered-Over", OR($W138="14-P",$W138="15-P",$W138="16-P",$W138="17-P",$W138="18-P",$W138="19-P",$W138="20-P")),
      INDEX('Wage Grid'!N$14:N$20, MATCH($W138, ListLayeredOverParaproGridLevel, 0)),
      INDEX('Wage Grid'!H$14:H$56, MATCH($W138, ListGridLevel, 0))), 0)</f>
        <v>0</v>
      </c>
      <c r="Z138" s="365">
        <f>IFERROR(IF(AND($A138="Layered-Over", OR($W138="14-P",$W138="15-P",$W138="16-P",$W138="17-P",$W138="18-P",$W138="19-P",$W138="20-P")),
      INDEX('Wage Grid'!O$14:O$20, MATCH($W138, ListLayeredOverParaproGridLevel, 0)),
      INDEX('Wage Grid'!I$14:I$56, MATCH($W138, ListGridLevel, 0))), 0)</f>
        <v>0</v>
      </c>
      <c r="AA138" s="365">
        <f>IFERROR(IF(AND($A138="Layered-Over", OR($W138="14-P",$W138="15-P",$W138="16-P",$W138="17-P",$W138="18-P",$W138="19-P",$W138="20-P")),
      INDEX('Wage Grid'!P$14:P$20, MATCH($W138, ListLayeredOverParaproGridLevel, 0)),
      INDEX('Wage Grid'!J$14:J$56, MATCH($W138, ListGridLevel, 0))), 0)</f>
        <v>0</v>
      </c>
      <c r="AB138" s="365">
        <f t="shared" si="7"/>
        <v>0</v>
      </c>
      <c r="AC138" s="365">
        <f t="shared" si="8"/>
        <v>0</v>
      </c>
    </row>
    <row r="139" spans="1:29" ht="15" customHeight="1" x14ac:dyDescent="0.25">
      <c r="A139" s="256"/>
      <c r="B139" s="64"/>
      <c r="C139" s="257"/>
      <c r="D139" s="70"/>
      <c r="E139" s="258"/>
      <c r="F139" s="946" t="str">
        <f t="shared" si="9"/>
        <v/>
      </c>
      <c r="G139" s="868"/>
      <c r="H139" s="258"/>
      <c r="I139" s="202"/>
      <c r="J139" s="246"/>
      <c r="K139" s="263" t="str">
        <f t="shared" si="11"/>
        <v/>
      </c>
      <c r="L139" s="227"/>
      <c r="M139" s="228"/>
      <c r="N139" s="228"/>
      <c r="O139" s="229"/>
      <c r="P139" s="202"/>
      <c r="Q139" s="189"/>
      <c r="R139" s="977"/>
      <c r="S139" s="978"/>
      <c r="T139" s="979"/>
      <c r="U139" s="983">
        <f>_xlfn.IFNA(IF($A139="Layered-Over",INDEX('Wage Grid'!$D$14:$D$80,MATCH($B139,ListBargainingUnit,0)),IF($C139=0,INDEX('Wage Grid'!$C$14:$C$80,MATCH($B139,ListBargainingUnit,0)),$C139)),0)</f>
        <v>0</v>
      </c>
      <c r="V139" s="827">
        <f>_xlfn.IFNA(IF($A139="Layered-Over",INDEX('Wage Grid'!$D$14:$D$80,MATCH($D139,ListBargainingUnit,0)),IF($E139=0,INDEX('Wage Grid'!$C$14:$C$80,MATCH($D139,ListBargainingUnit,0)),$E139)),0)</f>
        <v>0</v>
      </c>
      <c r="W139" s="827">
        <f t="shared" si="10"/>
        <v>0</v>
      </c>
      <c r="X139" s="365">
        <f>IFERROR(IF(AND($A139="Layered-Over", OR($W139="14-P",$W139="15-P",$W139="16-P",$W139="17-P",$W139="18-P",$W139="19-P",$W139="20-P")),
      INDEX('Wage Grid'!M$14:M$20, MATCH(W139, ListLayeredOverParaproGridLevel, 0)),
      INDEX('Wage Grid'!G$14:G$56, MATCH(W139, ListGridLevel, 0))), 0)</f>
        <v>0</v>
      </c>
      <c r="Y139" s="365">
        <f>IFERROR(IF(AND($A139="Layered-Over", OR($W139="14-P",$W139="15-P",$W139="16-P",$W139="17-P",$W139="18-P",$W139="19-P",$W139="20-P")),
      INDEX('Wage Grid'!N$14:N$20, MATCH($W139, ListLayeredOverParaproGridLevel, 0)),
      INDEX('Wage Grid'!H$14:H$56, MATCH($W139, ListGridLevel, 0))), 0)</f>
        <v>0</v>
      </c>
      <c r="Z139" s="365">
        <f>IFERROR(IF(AND($A139="Layered-Over", OR($W139="14-P",$W139="15-P",$W139="16-P",$W139="17-P",$W139="18-P",$W139="19-P",$W139="20-P")),
      INDEX('Wage Grid'!O$14:O$20, MATCH($W139, ListLayeredOverParaproGridLevel, 0)),
      INDEX('Wage Grid'!I$14:I$56, MATCH($W139, ListGridLevel, 0))), 0)</f>
        <v>0</v>
      </c>
      <c r="AA139" s="365">
        <f>IFERROR(IF(AND($A139="Layered-Over", OR($W139="14-P",$W139="15-P",$W139="16-P",$W139="17-P",$W139="18-P",$W139="19-P",$W139="20-P")),
      INDEX('Wage Grid'!P$14:P$20, MATCH($W139, ListLayeredOverParaproGridLevel, 0)),
      INDEX('Wage Grid'!J$14:J$56, MATCH($W139, ListGridLevel, 0))), 0)</f>
        <v>0</v>
      </c>
      <c r="AB139" s="365">
        <f t="shared" si="7"/>
        <v>0</v>
      </c>
      <c r="AC139" s="365">
        <f t="shared" si="8"/>
        <v>0</v>
      </c>
    </row>
    <row r="140" spans="1:29" ht="15" customHeight="1" x14ac:dyDescent="0.25">
      <c r="A140" s="256"/>
      <c r="B140" s="64"/>
      <c r="C140" s="257"/>
      <c r="D140" s="70"/>
      <c r="E140" s="258"/>
      <c r="F140" s="946" t="str">
        <f t="shared" si="9"/>
        <v/>
      </c>
      <c r="G140" s="868"/>
      <c r="H140" s="258"/>
      <c r="I140" s="202"/>
      <c r="J140" s="246"/>
      <c r="K140" s="263" t="str">
        <f t="shared" si="11"/>
        <v/>
      </c>
      <c r="L140" s="227"/>
      <c r="M140" s="228"/>
      <c r="N140" s="228"/>
      <c r="O140" s="229"/>
      <c r="P140" s="202"/>
      <c r="Q140" s="189"/>
      <c r="R140" s="977"/>
      <c r="S140" s="978"/>
      <c r="T140" s="979"/>
      <c r="U140" s="983">
        <f>_xlfn.IFNA(IF($A140="Layered-Over",INDEX('Wage Grid'!$D$14:$D$80,MATCH($B140,ListBargainingUnit,0)),IF($C140=0,INDEX('Wage Grid'!$C$14:$C$80,MATCH($B140,ListBargainingUnit,0)),$C140)),0)</f>
        <v>0</v>
      </c>
      <c r="V140" s="827">
        <f>_xlfn.IFNA(IF($A140="Layered-Over",INDEX('Wage Grid'!$D$14:$D$80,MATCH($D140,ListBargainingUnit,0)),IF($E140=0,INDEX('Wage Grid'!$C$14:$C$80,MATCH($D140,ListBargainingUnit,0)),$E140)),0)</f>
        <v>0</v>
      </c>
      <c r="W140" s="827">
        <f t="shared" si="10"/>
        <v>0</v>
      </c>
      <c r="X140" s="365">
        <f>IFERROR(IF(AND($A140="Layered-Over", OR($W140="14-P",$W140="15-P",$W140="16-P",$W140="17-P",$W140="18-P",$W140="19-P",$W140="20-P")),
      INDEX('Wage Grid'!M$14:M$20, MATCH(W140, ListLayeredOverParaproGridLevel, 0)),
      INDEX('Wage Grid'!G$14:G$56, MATCH(W140, ListGridLevel, 0))), 0)</f>
        <v>0</v>
      </c>
      <c r="Y140" s="365">
        <f>IFERROR(IF(AND($A140="Layered-Over", OR($W140="14-P",$W140="15-P",$W140="16-P",$W140="17-P",$W140="18-P",$W140="19-P",$W140="20-P")),
      INDEX('Wage Grid'!N$14:N$20, MATCH($W140, ListLayeredOverParaproGridLevel, 0)),
      INDEX('Wage Grid'!H$14:H$56, MATCH($W140, ListGridLevel, 0))), 0)</f>
        <v>0</v>
      </c>
      <c r="Z140" s="365">
        <f>IFERROR(IF(AND($A140="Layered-Over", OR($W140="14-P",$W140="15-P",$W140="16-P",$W140="17-P",$W140="18-P",$W140="19-P",$W140="20-P")),
      INDEX('Wage Grid'!O$14:O$20, MATCH($W140, ListLayeredOverParaproGridLevel, 0)),
      INDEX('Wage Grid'!I$14:I$56, MATCH($W140, ListGridLevel, 0))), 0)</f>
        <v>0</v>
      </c>
      <c r="AA140" s="365">
        <f>IFERROR(IF(AND($A140="Layered-Over", OR($W140="14-P",$W140="15-P",$W140="16-P",$W140="17-P",$W140="18-P",$W140="19-P",$W140="20-P")),
      INDEX('Wage Grid'!P$14:P$20, MATCH($W140, ListLayeredOverParaproGridLevel, 0)),
      INDEX('Wage Grid'!J$14:J$56, MATCH($W140, ListGridLevel, 0))), 0)</f>
        <v>0</v>
      </c>
      <c r="AB140" s="365">
        <f t="shared" si="7"/>
        <v>0</v>
      </c>
      <c r="AC140" s="365">
        <f t="shared" si="8"/>
        <v>0</v>
      </c>
    </row>
    <row r="141" spans="1:29" ht="15" customHeight="1" x14ac:dyDescent="0.25">
      <c r="A141" s="256"/>
      <c r="B141" s="64"/>
      <c r="C141" s="257"/>
      <c r="D141" s="70"/>
      <c r="E141" s="258"/>
      <c r="F141" s="946" t="str">
        <f t="shared" si="9"/>
        <v/>
      </c>
      <c r="G141" s="868"/>
      <c r="H141" s="258"/>
      <c r="I141" s="202"/>
      <c r="J141" s="246"/>
      <c r="K141" s="263" t="str">
        <f t="shared" si="11"/>
        <v/>
      </c>
      <c r="L141" s="227"/>
      <c r="M141" s="228"/>
      <c r="N141" s="228"/>
      <c r="O141" s="229"/>
      <c r="P141" s="202"/>
      <c r="Q141" s="189"/>
      <c r="R141" s="977"/>
      <c r="S141" s="978"/>
      <c r="T141" s="979"/>
      <c r="U141" s="983">
        <f>_xlfn.IFNA(IF($A141="Layered-Over",INDEX('Wage Grid'!$D$14:$D$80,MATCH($B141,ListBargainingUnit,0)),IF($C141=0,INDEX('Wage Grid'!$C$14:$C$80,MATCH($B141,ListBargainingUnit,0)),$C141)),0)</f>
        <v>0</v>
      </c>
      <c r="V141" s="827">
        <f>_xlfn.IFNA(IF($A141="Layered-Over",INDEX('Wage Grid'!$D$14:$D$80,MATCH($D141,ListBargainingUnit,0)),IF($E141=0,INDEX('Wage Grid'!$C$14:$C$80,MATCH($D141,ListBargainingUnit,0)),$E141)),0)</f>
        <v>0</v>
      </c>
      <c r="W141" s="827">
        <f t="shared" si="10"/>
        <v>0</v>
      </c>
      <c r="X141" s="365">
        <f>IFERROR(IF(AND($A141="Layered-Over", OR($W141="14-P",$W141="15-P",$W141="16-P",$W141="17-P",$W141="18-P",$W141="19-P",$W141="20-P")),
      INDEX('Wage Grid'!M$14:M$20, MATCH(W141, ListLayeredOverParaproGridLevel, 0)),
      INDEX('Wage Grid'!G$14:G$56, MATCH(W141, ListGridLevel, 0))), 0)</f>
        <v>0</v>
      </c>
      <c r="Y141" s="365">
        <f>IFERROR(IF(AND($A141="Layered-Over", OR($W141="14-P",$W141="15-P",$W141="16-P",$W141="17-P",$W141="18-P",$W141="19-P",$W141="20-P")),
      INDEX('Wage Grid'!N$14:N$20, MATCH($W141, ListLayeredOverParaproGridLevel, 0)),
      INDEX('Wage Grid'!H$14:H$56, MATCH($W141, ListGridLevel, 0))), 0)</f>
        <v>0</v>
      </c>
      <c r="Z141" s="365">
        <f>IFERROR(IF(AND($A141="Layered-Over", OR($W141="14-P",$W141="15-P",$W141="16-P",$W141="17-P",$W141="18-P",$W141="19-P",$W141="20-P")),
      INDEX('Wage Grid'!O$14:O$20, MATCH($W141, ListLayeredOverParaproGridLevel, 0)),
      INDEX('Wage Grid'!I$14:I$56, MATCH($W141, ListGridLevel, 0))), 0)</f>
        <v>0</v>
      </c>
      <c r="AA141" s="365">
        <f>IFERROR(IF(AND($A141="Layered-Over", OR($W141="14-P",$W141="15-P",$W141="16-P",$W141="17-P",$W141="18-P",$W141="19-P",$W141="20-P")),
      INDEX('Wage Grid'!P$14:P$20, MATCH($W141, ListLayeredOverParaproGridLevel, 0)),
      INDEX('Wage Grid'!J$14:J$56, MATCH($W141, ListGridLevel, 0))), 0)</f>
        <v>0</v>
      </c>
      <c r="AB141" s="365">
        <f t="shared" si="7"/>
        <v>0</v>
      </c>
      <c r="AC141" s="365">
        <f t="shared" si="8"/>
        <v>0</v>
      </c>
    </row>
    <row r="142" spans="1:29" ht="15" customHeight="1" x14ac:dyDescent="0.25">
      <c r="A142" s="256"/>
      <c r="B142" s="64"/>
      <c r="C142" s="257"/>
      <c r="D142" s="70"/>
      <c r="E142" s="258"/>
      <c r="F142" s="946" t="str">
        <f t="shared" si="9"/>
        <v/>
      </c>
      <c r="G142" s="868"/>
      <c r="H142" s="258"/>
      <c r="I142" s="202"/>
      <c r="J142" s="246"/>
      <c r="K142" s="263" t="str">
        <f t="shared" si="11"/>
        <v/>
      </c>
      <c r="L142" s="227"/>
      <c r="M142" s="228"/>
      <c r="N142" s="228"/>
      <c r="O142" s="229"/>
      <c r="P142" s="202"/>
      <c r="Q142" s="189"/>
      <c r="R142" s="977"/>
      <c r="S142" s="978"/>
      <c r="T142" s="979"/>
      <c r="U142" s="983">
        <f>_xlfn.IFNA(IF($A142="Layered-Over",INDEX('Wage Grid'!$D$14:$D$80,MATCH($B142,ListBargainingUnit,0)),IF($C142=0,INDEX('Wage Grid'!$C$14:$C$80,MATCH($B142,ListBargainingUnit,0)),$C142)),0)</f>
        <v>0</v>
      </c>
      <c r="V142" s="827">
        <f>_xlfn.IFNA(IF($A142="Layered-Over",INDEX('Wage Grid'!$D$14:$D$80,MATCH($D142,ListBargainingUnit,0)),IF($E142=0,INDEX('Wage Grid'!$C$14:$C$80,MATCH($D142,ListBargainingUnit,0)),$E142)),0)</f>
        <v>0</v>
      </c>
      <c r="W142" s="827">
        <f t="shared" si="10"/>
        <v>0</v>
      </c>
      <c r="X142" s="365">
        <f>IFERROR(IF(AND($A142="Layered-Over", OR($W142="14-P",$W142="15-P",$W142="16-P",$W142="17-P",$W142="18-P",$W142="19-P",$W142="20-P")),
      INDEX('Wage Grid'!M$14:M$20, MATCH(W142, ListLayeredOverParaproGridLevel, 0)),
      INDEX('Wage Grid'!G$14:G$56, MATCH(W142, ListGridLevel, 0))), 0)</f>
        <v>0</v>
      </c>
      <c r="Y142" s="365">
        <f>IFERROR(IF(AND($A142="Layered-Over", OR($W142="14-P",$W142="15-P",$W142="16-P",$W142="17-P",$W142="18-P",$W142="19-P",$W142="20-P")),
      INDEX('Wage Grid'!N$14:N$20, MATCH($W142, ListLayeredOverParaproGridLevel, 0)),
      INDEX('Wage Grid'!H$14:H$56, MATCH($W142, ListGridLevel, 0))), 0)</f>
        <v>0</v>
      </c>
      <c r="Z142" s="365">
        <f>IFERROR(IF(AND($A142="Layered-Over", OR($W142="14-P",$W142="15-P",$W142="16-P",$W142="17-P",$W142="18-P",$W142="19-P",$W142="20-P")),
      INDEX('Wage Grid'!O$14:O$20, MATCH($W142, ListLayeredOverParaproGridLevel, 0)),
      INDEX('Wage Grid'!I$14:I$56, MATCH($W142, ListGridLevel, 0))), 0)</f>
        <v>0</v>
      </c>
      <c r="AA142" s="365">
        <f>IFERROR(IF(AND($A142="Layered-Over", OR($W142="14-P",$W142="15-P",$W142="16-P",$W142="17-P",$W142="18-P",$W142="19-P",$W142="20-P")),
      INDEX('Wage Grid'!P$14:P$20, MATCH($W142, ListLayeredOverParaproGridLevel, 0)),
      INDEX('Wage Grid'!J$14:J$56, MATCH($W142, ListGridLevel, 0))), 0)</f>
        <v>0</v>
      </c>
      <c r="AB142" s="365">
        <f t="shared" si="7"/>
        <v>0</v>
      </c>
      <c r="AC142" s="365">
        <f t="shared" si="8"/>
        <v>0</v>
      </c>
    </row>
    <row r="143" spans="1:29" ht="15" customHeight="1" x14ac:dyDescent="0.25">
      <c r="A143" s="256"/>
      <c r="B143" s="64"/>
      <c r="C143" s="257"/>
      <c r="D143" s="70"/>
      <c r="E143" s="258"/>
      <c r="F143" s="946" t="str">
        <f t="shared" si="9"/>
        <v/>
      </c>
      <c r="G143" s="868"/>
      <c r="H143" s="258"/>
      <c r="I143" s="202"/>
      <c r="J143" s="246"/>
      <c r="K143" s="263" t="str">
        <f t="shared" si="11"/>
        <v/>
      </c>
      <c r="L143" s="227"/>
      <c r="M143" s="228"/>
      <c r="N143" s="228"/>
      <c r="O143" s="229"/>
      <c r="P143" s="202"/>
      <c r="Q143" s="189"/>
      <c r="R143" s="977"/>
      <c r="S143" s="978"/>
      <c r="T143" s="979"/>
      <c r="U143" s="983">
        <f>_xlfn.IFNA(IF($A143="Layered-Over",INDEX('Wage Grid'!$D$14:$D$80,MATCH($B143,ListBargainingUnit,0)),IF($C143=0,INDEX('Wage Grid'!$C$14:$C$80,MATCH($B143,ListBargainingUnit,0)),$C143)),0)</f>
        <v>0</v>
      </c>
      <c r="V143" s="827">
        <f>_xlfn.IFNA(IF($A143="Layered-Over",INDEX('Wage Grid'!$D$14:$D$80,MATCH($D143,ListBargainingUnit,0)),IF($E143=0,INDEX('Wage Grid'!$C$14:$C$80,MATCH($D143,ListBargainingUnit,0)),$E143)),0)</f>
        <v>0</v>
      </c>
      <c r="W143" s="827">
        <f t="shared" si="10"/>
        <v>0</v>
      </c>
      <c r="X143" s="365">
        <f>IFERROR(IF(AND($A143="Layered-Over", OR($W143="14-P",$W143="15-P",$W143="16-P",$W143="17-P",$W143="18-P",$W143="19-P",$W143="20-P")),
      INDEX('Wage Grid'!M$14:M$20, MATCH(W143, ListLayeredOverParaproGridLevel, 0)),
      INDEX('Wage Grid'!G$14:G$56, MATCH(W143, ListGridLevel, 0))), 0)</f>
        <v>0</v>
      </c>
      <c r="Y143" s="365">
        <f>IFERROR(IF(AND($A143="Layered-Over", OR($W143="14-P",$W143="15-P",$W143="16-P",$W143="17-P",$W143="18-P",$W143="19-P",$W143="20-P")),
      INDEX('Wage Grid'!N$14:N$20, MATCH($W143, ListLayeredOverParaproGridLevel, 0)),
      INDEX('Wage Grid'!H$14:H$56, MATCH($W143, ListGridLevel, 0))), 0)</f>
        <v>0</v>
      </c>
      <c r="Z143" s="365">
        <f>IFERROR(IF(AND($A143="Layered-Over", OR($W143="14-P",$W143="15-P",$W143="16-P",$W143="17-P",$W143="18-P",$W143="19-P",$W143="20-P")),
      INDEX('Wage Grid'!O$14:O$20, MATCH($W143, ListLayeredOverParaproGridLevel, 0)),
      INDEX('Wage Grid'!I$14:I$56, MATCH($W143, ListGridLevel, 0))), 0)</f>
        <v>0</v>
      </c>
      <c r="AA143" s="365">
        <f>IFERROR(IF(AND($A143="Layered-Over", OR($W143="14-P",$W143="15-P",$W143="16-P",$W143="17-P",$W143="18-P",$W143="19-P",$W143="20-P")),
      INDEX('Wage Grid'!P$14:P$20, MATCH($W143, ListLayeredOverParaproGridLevel, 0)),
      INDEX('Wage Grid'!J$14:J$56, MATCH($W143, ListGridLevel, 0))), 0)</f>
        <v>0</v>
      </c>
      <c r="AB143" s="365">
        <f t="shared" si="7"/>
        <v>0</v>
      </c>
      <c r="AC143" s="365">
        <f t="shared" si="8"/>
        <v>0</v>
      </c>
    </row>
    <row r="144" spans="1:29" ht="15" customHeight="1" x14ac:dyDescent="0.25">
      <c r="A144" s="256"/>
      <c r="B144" s="64"/>
      <c r="C144" s="257"/>
      <c r="D144" s="70"/>
      <c r="E144" s="258"/>
      <c r="F144" s="946" t="str">
        <f t="shared" si="9"/>
        <v/>
      </c>
      <c r="G144" s="868"/>
      <c r="H144" s="258"/>
      <c r="I144" s="202"/>
      <c r="J144" s="246"/>
      <c r="K144" s="263" t="str">
        <f t="shared" si="11"/>
        <v/>
      </c>
      <c r="L144" s="227"/>
      <c r="M144" s="228"/>
      <c r="N144" s="228"/>
      <c r="O144" s="229"/>
      <c r="P144" s="202"/>
      <c r="Q144" s="189"/>
      <c r="R144" s="977"/>
      <c r="S144" s="978"/>
      <c r="T144" s="979"/>
      <c r="U144" s="983">
        <f>_xlfn.IFNA(IF($A144="Layered-Over",INDEX('Wage Grid'!$D$14:$D$80,MATCH($B144,ListBargainingUnit,0)),IF($C144=0,INDEX('Wage Grid'!$C$14:$C$80,MATCH($B144,ListBargainingUnit,0)),$C144)),0)</f>
        <v>0</v>
      </c>
      <c r="V144" s="827">
        <f>_xlfn.IFNA(IF($A144="Layered-Over",INDEX('Wage Grid'!$D$14:$D$80,MATCH($D144,ListBargainingUnit,0)),IF($E144=0,INDEX('Wage Grid'!$C$14:$C$80,MATCH($D144,ListBargainingUnit,0)),$E144)),0)</f>
        <v>0</v>
      </c>
      <c r="W144" s="827">
        <f t="shared" si="10"/>
        <v>0</v>
      </c>
      <c r="X144" s="365">
        <f>IFERROR(IF(AND($A144="Layered-Over", OR($W144="14-P",$W144="15-P",$W144="16-P",$W144="17-P",$W144="18-P",$W144="19-P",$W144="20-P")),
      INDEX('Wage Grid'!M$14:M$20, MATCH(W144, ListLayeredOverParaproGridLevel, 0)),
      INDEX('Wage Grid'!G$14:G$56, MATCH(W144, ListGridLevel, 0))), 0)</f>
        <v>0</v>
      </c>
      <c r="Y144" s="365">
        <f>IFERROR(IF(AND($A144="Layered-Over", OR($W144="14-P",$W144="15-P",$W144="16-P",$W144="17-P",$W144="18-P",$W144="19-P",$W144="20-P")),
      INDEX('Wage Grid'!N$14:N$20, MATCH($W144, ListLayeredOverParaproGridLevel, 0)),
      INDEX('Wage Grid'!H$14:H$56, MATCH($W144, ListGridLevel, 0))), 0)</f>
        <v>0</v>
      </c>
      <c r="Z144" s="365">
        <f>IFERROR(IF(AND($A144="Layered-Over", OR($W144="14-P",$W144="15-P",$W144="16-P",$W144="17-P",$W144="18-P",$W144="19-P",$W144="20-P")),
      INDEX('Wage Grid'!O$14:O$20, MATCH($W144, ListLayeredOverParaproGridLevel, 0)),
      INDEX('Wage Grid'!I$14:I$56, MATCH($W144, ListGridLevel, 0))), 0)</f>
        <v>0</v>
      </c>
      <c r="AA144" s="365">
        <f>IFERROR(IF(AND($A144="Layered-Over", OR($W144="14-P",$W144="15-P",$W144="16-P",$W144="17-P",$W144="18-P",$W144="19-P",$W144="20-P")),
      INDEX('Wage Grid'!P$14:P$20, MATCH($W144, ListLayeredOverParaproGridLevel, 0)),
      INDEX('Wage Grid'!J$14:J$56, MATCH($W144, ListGridLevel, 0))), 0)</f>
        <v>0</v>
      </c>
      <c r="AB144" s="365">
        <f t="shared" si="7"/>
        <v>0</v>
      </c>
      <c r="AC144" s="365">
        <f t="shared" si="8"/>
        <v>0</v>
      </c>
    </row>
    <row r="145" spans="1:29" ht="15" customHeight="1" x14ac:dyDescent="0.25">
      <c r="A145" s="256"/>
      <c r="B145" s="64"/>
      <c r="C145" s="257"/>
      <c r="D145" s="70"/>
      <c r="E145" s="258"/>
      <c r="F145" s="946" t="str">
        <f t="shared" si="9"/>
        <v/>
      </c>
      <c r="G145" s="868"/>
      <c r="H145" s="258"/>
      <c r="I145" s="202"/>
      <c r="J145" s="246"/>
      <c r="K145" s="263" t="str">
        <f t="shared" si="11"/>
        <v/>
      </c>
      <c r="L145" s="227"/>
      <c r="M145" s="228"/>
      <c r="N145" s="228"/>
      <c r="O145" s="229"/>
      <c r="P145" s="202"/>
      <c r="Q145" s="189"/>
      <c r="R145" s="977"/>
      <c r="S145" s="978"/>
      <c r="T145" s="979"/>
      <c r="U145" s="983">
        <f>_xlfn.IFNA(IF($A145="Layered-Over",INDEX('Wage Grid'!$D$14:$D$80,MATCH($B145,ListBargainingUnit,0)),IF($C145=0,INDEX('Wage Grid'!$C$14:$C$80,MATCH($B145,ListBargainingUnit,0)),$C145)),0)</f>
        <v>0</v>
      </c>
      <c r="V145" s="827">
        <f>_xlfn.IFNA(IF($A145="Layered-Over",INDEX('Wage Grid'!$D$14:$D$80,MATCH($D145,ListBargainingUnit,0)),IF($E145=0,INDEX('Wage Grid'!$C$14:$C$80,MATCH($D145,ListBargainingUnit,0)),$E145)),0)</f>
        <v>0</v>
      </c>
      <c r="W145" s="827">
        <f t="shared" si="10"/>
        <v>0</v>
      </c>
      <c r="X145" s="365">
        <f>IFERROR(IF(AND($A145="Layered-Over", OR($W145="14-P",$W145="15-P",$W145="16-P",$W145="17-P",$W145="18-P",$W145="19-P",$W145="20-P")),
      INDEX('Wage Grid'!M$14:M$20, MATCH(W145, ListLayeredOverParaproGridLevel, 0)),
      INDEX('Wage Grid'!G$14:G$56, MATCH(W145, ListGridLevel, 0))), 0)</f>
        <v>0</v>
      </c>
      <c r="Y145" s="365">
        <f>IFERROR(IF(AND($A145="Layered-Over", OR($W145="14-P",$W145="15-P",$W145="16-P",$W145="17-P",$W145="18-P",$W145="19-P",$W145="20-P")),
      INDEX('Wage Grid'!N$14:N$20, MATCH($W145, ListLayeredOverParaproGridLevel, 0)),
      INDEX('Wage Grid'!H$14:H$56, MATCH($W145, ListGridLevel, 0))), 0)</f>
        <v>0</v>
      </c>
      <c r="Z145" s="365">
        <f>IFERROR(IF(AND($A145="Layered-Over", OR($W145="14-P",$W145="15-P",$W145="16-P",$W145="17-P",$W145="18-P",$W145="19-P",$W145="20-P")),
      INDEX('Wage Grid'!O$14:O$20, MATCH($W145, ListLayeredOverParaproGridLevel, 0)),
      INDEX('Wage Grid'!I$14:I$56, MATCH($W145, ListGridLevel, 0))), 0)</f>
        <v>0</v>
      </c>
      <c r="AA145" s="365">
        <f>IFERROR(IF(AND($A145="Layered-Over", OR($W145="14-P",$W145="15-P",$W145="16-P",$W145="17-P",$W145="18-P",$W145="19-P",$W145="20-P")),
      INDEX('Wage Grid'!P$14:P$20, MATCH($W145, ListLayeredOverParaproGridLevel, 0)),
      INDEX('Wage Grid'!J$14:J$56, MATCH($W145, ListGridLevel, 0))), 0)</f>
        <v>0</v>
      </c>
      <c r="AB145" s="365">
        <f t="shared" ref="AB145:AB196" si="12">I145*J145</f>
        <v>0</v>
      </c>
      <c r="AC145" s="365">
        <f t="shared" ref="AC145:AC196" si="13">SUM(L145*X145,M145*Y145,N145*Z145,O145*AA145+P145*Q145)</f>
        <v>0</v>
      </c>
    </row>
    <row r="146" spans="1:29" ht="15" customHeight="1" x14ac:dyDescent="0.25">
      <c r="A146" s="256"/>
      <c r="B146" s="64"/>
      <c r="C146" s="257"/>
      <c r="D146" s="70"/>
      <c r="E146" s="258"/>
      <c r="F146" s="946" t="str">
        <f t="shared" ref="F146:F196" si="14">IF(W146=0,"",W146)</f>
        <v/>
      </c>
      <c r="G146" s="868"/>
      <c r="H146" s="258"/>
      <c r="I146" s="202"/>
      <c r="J146" s="246"/>
      <c r="K146" s="263" t="str">
        <f t="shared" si="11"/>
        <v/>
      </c>
      <c r="L146" s="227"/>
      <c r="M146" s="228"/>
      <c r="N146" s="228"/>
      <c r="O146" s="229"/>
      <c r="P146" s="202"/>
      <c r="Q146" s="189"/>
      <c r="R146" s="977"/>
      <c r="S146" s="978"/>
      <c r="T146" s="979"/>
      <c r="U146" s="983">
        <f>_xlfn.IFNA(IF($A146="Layered-Over",INDEX('Wage Grid'!$D$14:$D$80,MATCH($B146,ListBargainingUnit,0)),IF($C146=0,INDEX('Wage Grid'!$C$14:$C$80,MATCH($B146,ListBargainingUnit,0)),$C146)),0)</f>
        <v>0</v>
      </c>
      <c r="V146" s="827">
        <f>_xlfn.IFNA(IF($A146="Layered-Over",INDEX('Wage Grid'!$D$14:$D$80,MATCH($D146,ListBargainingUnit,0)),IF($E146=0,INDEX('Wage Grid'!$C$14:$C$80,MATCH($D146,ListBargainingUnit,0)),$E146)),0)</f>
        <v>0</v>
      </c>
      <c r="W146" s="827">
        <f t="shared" ref="W146:W196" si="15">IF(IFERROR(--LEFT(U146, FIND("-", U146 &amp; "-")-1), 0) &gt;= IFERROR(--LEFT(V146, FIND("-", V146 &amp; "-")-1), 0), U146, V146)</f>
        <v>0</v>
      </c>
      <c r="X146" s="365">
        <f>IFERROR(IF(AND($A146="Layered-Over", OR($W146="14-P",$W146="15-P",$W146="16-P",$W146="17-P",$W146="18-P",$W146="19-P",$W146="20-P")),
      INDEX('Wage Grid'!M$14:M$20, MATCH(W146, ListLayeredOverParaproGridLevel, 0)),
      INDEX('Wage Grid'!G$14:G$56, MATCH(W146, ListGridLevel, 0))), 0)</f>
        <v>0</v>
      </c>
      <c r="Y146" s="365">
        <f>IFERROR(IF(AND($A146="Layered-Over", OR($W146="14-P",$W146="15-P",$W146="16-P",$W146="17-P",$W146="18-P",$W146="19-P",$W146="20-P")),
      INDEX('Wage Grid'!N$14:N$20, MATCH($W146, ListLayeredOverParaproGridLevel, 0)),
      INDEX('Wage Grid'!H$14:H$56, MATCH($W146, ListGridLevel, 0))), 0)</f>
        <v>0</v>
      </c>
      <c r="Z146" s="365">
        <f>IFERROR(IF(AND($A146="Layered-Over", OR($W146="14-P",$W146="15-P",$W146="16-P",$W146="17-P",$W146="18-P",$W146="19-P",$W146="20-P")),
      INDEX('Wage Grid'!O$14:O$20, MATCH($W146, ListLayeredOverParaproGridLevel, 0)),
      INDEX('Wage Grid'!I$14:I$56, MATCH($W146, ListGridLevel, 0))), 0)</f>
        <v>0</v>
      </c>
      <c r="AA146" s="365">
        <f>IFERROR(IF(AND($A146="Layered-Over", OR($W146="14-P",$W146="15-P",$W146="16-P",$W146="17-P",$W146="18-P",$W146="19-P",$W146="20-P")),
      INDEX('Wage Grid'!P$14:P$20, MATCH($W146, ListLayeredOverParaproGridLevel, 0)),
      INDEX('Wage Grid'!J$14:J$56, MATCH($W146, ListGridLevel, 0))), 0)</f>
        <v>0</v>
      </c>
      <c r="AB146" s="365">
        <f t="shared" si="12"/>
        <v>0</v>
      </c>
      <c r="AC146" s="365">
        <f t="shared" si="13"/>
        <v>0</v>
      </c>
    </row>
    <row r="147" spans="1:29" ht="15" customHeight="1" x14ac:dyDescent="0.25">
      <c r="A147" s="256"/>
      <c r="B147" s="64"/>
      <c r="C147" s="257"/>
      <c r="D147" s="70"/>
      <c r="E147" s="258"/>
      <c r="F147" s="946" t="str">
        <f t="shared" si="14"/>
        <v/>
      </c>
      <c r="G147" s="868"/>
      <c r="H147" s="258"/>
      <c r="I147" s="202"/>
      <c r="J147" s="246"/>
      <c r="K147" s="263" t="str">
        <f t="shared" si="11"/>
        <v/>
      </c>
      <c r="L147" s="227"/>
      <c r="M147" s="228"/>
      <c r="N147" s="228"/>
      <c r="O147" s="229"/>
      <c r="P147" s="202"/>
      <c r="Q147" s="189"/>
      <c r="R147" s="977"/>
      <c r="S147" s="978"/>
      <c r="T147" s="979"/>
      <c r="U147" s="983">
        <f>_xlfn.IFNA(IF($A147="Layered-Over",INDEX('Wage Grid'!$D$14:$D$80,MATCH($B147,ListBargainingUnit,0)),IF($C147=0,INDEX('Wage Grid'!$C$14:$C$80,MATCH($B147,ListBargainingUnit,0)),$C147)),0)</f>
        <v>0</v>
      </c>
      <c r="V147" s="827">
        <f>_xlfn.IFNA(IF($A147="Layered-Over",INDEX('Wage Grid'!$D$14:$D$80,MATCH($D147,ListBargainingUnit,0)),IF($E147=0,INDEX('Wage Grid'!$C$14:$C$80,MATCH($D147,ListBargainingUnit,0)),$E147)),0)</f>
        <v>0</v>
      </c>
      <c r="W147" s="827">
        <f t="shared" si="15"/>
        <v>0</v>
      </c>
      <c r="X147" s="365">
        <f>IFERROR(IF(AND($A147="Layered-Over", OR($W147="14-P",$W147="15-P",$W147="16-P",$W147="17-P",$W147="18-P",$W147="19-P",$W147="20-P")),
      INDEX('Wage Grid'!M$14:M$20, MATCH(W147, ListLayeredOverParaproGridLevel, 0)),
      INDEX('Wage Grid'!G$14:G$56, MATCH(W147, ListGridLevel, 0))), 0)</f>
        <v>0</v>
      </c>
      <c r="Y147" s="365">
        <f>IFERROR(IF(AND($A147="Layered-Over", OR($W147="14-P",$W147="15-P",$W147="16-P",$W147="17-P",$W147="18-P",$W147="19-P",$W147="20-P")),
      INDEX('Wage Grid'!N$14:N$20, MATCH($W147, ListLayeredOverParaproGridLevel, 0)),
      INDEX('Wage Grid'!H$14:H$56, MATCH($W147, ListGridLevel, 0))), 0)</f>
        <v>0</v>
      </c>
      <c r="Z147" s="365">
        <f>IFERROR(IF(AND($A147="Layered-Over", OR($W147="14-P",$W147="15-P",$W147="16-P",$W147="17-P",$W147="18-P",$W147="19-P",$W147="20-P")),
      INDEX('Wage Grid'!O$14:O$20, MATCH($W147, ListLayeredOverParaproGridLevel, 0)),
      INDEX('Wage Grid'!I$14:I$56, MATCH($W147, ListGridLevel, 0))), 0)</f>
        <v>0</v>
      </c>
      <c r="AA147" s="365">
        <f>IFERROR(IF(AND($A147="Layered-Over", OR($W147="14-P",$W147="15-P",$W147="16-P",$W147="17-P",$W147="18-P",$W147="19-P",$W147="20-P")),
      INDEX('Wage Grid'!P$14:P$20, MATCH($W147, ListLayeredOverParaproGridLevel, 0)),
      INDEX('Wage Grid'!J$14:J$56, MATCH($W147, ListGridLevel, 0))), 0)</f>
        <v>0</v>
      </c>
      <c r="AB147" s="365">
        <f t="shared" si="12"/>
        <v>0</v>
      </c>
      <c r="AC147" s="365">
        <f t="shared" si="13"/>
        <v>0</v>
      </c>
    </row>
    <row r="148" spans="1:29" ht="15" customHeight="1" x14ac:dyDescent="0.25">
      <c r="A148" s="256"/>
      <c r="B148" s="64"/>
      <c r="C148" s="257"/>
      <c r="D148" s="70"/>
      <c r="E148" s="258"/>
      <c r="F148" s="946" t="str">
        <f t="shared" si="14"/>
        <v/>
      </c>
      <c r="G148" s="868"/>
      <c r="H148" s="258"/>
      <c r="I148" s="202"/>
      <c r="J148" s="246"/>
      <c r="K148" s="263" t="str">
        <f t="shared" si="11"/>
        <v/>
      </c>
      <c r="L148" s="227"/>
      <c r="M148" s="228"/>
      <c r="N148" s="228"/>
      <c r="O148" s="229"/>
      <c r="P148" s="202"/>
      <c r="Q148" s="189"/>
      <c r="R148" s="977"/>
      <c r="S148" s="978"/>
      <c r="T148" s="979"/>
      <c r="U148" s="983">
        <f>_xlfn.IFNA(IF($A148="Layered-Over",INDEX('Wage Grid'!$D$14:$D$80,MATCH($B148,ListBargainingUnit,0)),IF($C148=0,INDEX('Wage Grid'!$C$14:$C$80,MATCH($B148,ListBargainingUnit,0)),$C148)),0)</f>
        <v>0</v>
      </c>
      <c r="V148" s="827">
        <f>_xlfn.IFNA(IF($A148="Layered-Over",INDEX('Wage Grid'!$D$14:$D$80,MATCH($D148,ListBargainingUnit,0)),IF($E148=0,INDEX('Wage Grid'!$C$14:$C$80,MATCH($D148,ListBargainingUnit,0)),$E148)),0)</f>
        <v>0</v>
      </c>
      <c r="W148" s="827">
        <f t="shared" si="15"/>
        <v>0</v>
      </c>
      <c r="X148" s="365">
        <f>IFERROR(IF(AND($A148="Layered-Over", OR($W148="14-P",$W148="15-P",$W148="16-P",$W148="17-P",$W148="18-P",$W148="19-P",$W148="20-P")),
      INDEX('Wage Grid'!M$14:M$20, MATCH(W148, ListLayeredOverParaproGridLevel, 0)),
      INDEX('Wage Grid'!G$14:G$56, MATCH(W148, ListGridLevel, 0))), 0)</f>
        <v>0</v>
      </c>
      <c r="Y148" s="365">
        <f>IFERROR(IF(AND($A148="Layered-Over", OR($W148="14-P",$W148="15-P",$W148="16-P",$W148="17-P",$W148="18-P",$W148="19-P",$W148="20-P")),
      INDEX('Wage Grid'!N$14:N$20, MATCH($W148, ListLayeredOverParaproGridLevel, 0)),
      INDEX('Wage Grid'!H$14:H$56, MATCH($W148, ListGridLevel, 0))), 0)</f>
        <v>0</v>
      </c>
      <c r="Z148" s="365">
        <f>IFERROR(IF(AND($A148="Layered-Over", OR($W148="14-P",$W148="15-P",$W148="16-P",$W148="17-P",$W148="18-P",$W148="19-P",$W148="20-P")),
      INDEX('Wage Grid'!O$14:O$20, MATCH($W148, ListLayeredOverParaproGridLevel, 0)),
      INDEX('Wage Grid'!I$14:I$56, MATCH($W148, ListGridLevel, 0))), 0)</f>
        <v>0</v>
      </c>
      <c r="AA148" s="365">
        <f>IFERROR(IF(AND($A148="Layered-Over", OR($W148="14-P",$W148="15-P",$W148="16-P",$W148="17-P",$W148="18-P",$W148="19-P",$W148="20-P")),
      INDEX('Wage Grid'!P$14:P$20, MATCH($W148, ListLayeredOverParaproGridLevel, 0)),
      INDEX('Wage Grid'!J$14:J$56, MATCH($W148, ListGridLevel, 0))), 0)</f>
        <v>0</v>
      </c>
      <c r="AB148" s="365">
        <f t="shared" si="12"/>
        <v>0</v>
      </c>
      <c r="AC148" s="365">
        <f t="shared" si="13"/>
        <v>0</v>
      </c>
    </row>
    <row r="149" spans="1:29" ht="15" customHeight="1" x14ac:dyDescent="0.25">
      <c r="A149" s="256"/>
      <c r="B149" s="64"/>
      <c r="C149" s="257"/>
      <c r="D149" s="70"/>
      <c r="E149" s="258"/>
      <c r="F149" s="946" t="str">
        <f t="shared" si="14"/>
        <v/>
      </c>
      <c r="G149" s="868"/>
      <c r="H149" s="258"/>
      <c r="I149" s="202"/>
      <c r="J149" s="246"/>
      <c r="K149" s="263" t="str">
        <f t="shared" si="11"/>
        <v/>
      </c>
      <c r="L149" s="227"/>
      <c r="M149" s="228"/>
      <c r="N149" s="228"/>
      <c r="O149" s="229"/>
      <c r="P149" s="202"/>
      <c r="Q149" s="189"/>
      <c r="R149" s="977"/>
      <c r="S149" s="978"/>
      <c r="T149" s="979"/>
      <c r="U149" s="983">
        <f>_xlfn.IFNA(IF($A149="Layered-Over",INDEX('Wage Grid'!$D$14:$D$80,MATCH($B149,ListBargainingUnit,0)),IF($C149=0,INDEX('Wage Grid'!$C$14:$C$80,MATCH($B149,ListBargainingUnit,0)),$C149)),0)</f>
        <v>0</v>
      </c>
      <c r="V149" s="827">
        <f>_xlfn.IFNA(IF($A149="Layered-Over",INDEX('Wage Grid'!$D$14:$D$80,MATCH($D149,ListBargainingUnit,0)),IF($E149=0,INDEX('Wage Grid'!$C$14:$C$80,MATCH($D149,ListBargainingUnit,0)),$E149)),0)</f>
        <v>0</v>
      </c>
      <c r="W149" s="827">
        <f t="shared" si="15"/>
        <v>0</v>
      </c>
      <c r="X149" s="365">
        <f>IFERROR(IF(AND($A149="Layered-Over", OR($W149="14-P",$W149="15-P",$W149="16-P",$W149="17-P",$W149="18-P",$W149="19-P",$W149="20-P")),
      INDEX('Wage Grid'!M$14:M$20, MATCH(W149, ListLayeredOverParaproGridLevel, 0)),
      INDEX('Wage Grid'!G$14:G$56, MATCH(W149, ListGridLevel, 0))), 0)</f>
        <v>0</v>
      </c>
      <c r="Y149" s="365">
        <f>IFERROR(IF(AND($A149="Layered-Over", OR($W149="14-P",$W149="15-P",$W149="16-P",$W149="17-P",$W149="18-P",$W149="19-P",$W149="20-P")),
      INDEX('Wage Grid'!N$14:N$20, MATCH($W149, ListLayeredOverParaproGridLevel, 0)),
      INDEX('Wage Grid'!H$14:H$56, MATCH($W149, ListGridLevel, 0))), 0)</f>
        <v>0</v>
      </c>
      <c r="Z149" s="365">
        <f>IFERROR(IF(AND($A149="Layered-Over", OR($W149="14-P",$W149="15-P",$W149="16-P",$W149="17-P",$W149="18-P",$W149="19-P",$W149="20-P")),
      INDEX('Wage Grid'!O$14:O$20, MATCH($W149, ListLayeredOverParaproGridLevel, 0)),
      INDEX('Wage Grid'!I$14:I$56, MATCH($W149, ListGridLevel, 0))), 0)</f>
        <v>0</v>
      </c>
      <c r="AA149" s="365">
        <f>IFERROR(IF(AND($A149="Layered-Over", OR($W149="14-P",$W149="15-P",$W149="16-P",$W149="17-P",$W149="18-P",$W149="19-P",$W149="20-P")),
      INDEX('Wage Grid'!P$14:P$20, MATCH($W149, ListLayeredOverParaproGridLevel, 0)),
      INDEX('Wage Grid'!J$14:J$56, MATCH($W149, ListGridLevel, 0))), 0)</f>
        <v>0</v>
      </c>
      <c r="AB149" s="365">
        <f t="shared" si="12"/>
        <v>0</v>
      </c>
      <c r="AC149" s="365">
        <f t="shared" si="13"/>
        <v>0</v>
      </c>
    </row>
    <row r="150" spans="1:29" ht="15" customHeight="1" x14ac:dyDescent="0.25">
      <c r="A150" s="256"/>
      <c r="B150" s="64"/>
      <c r="C150" s="257"/>
      <c r="D150" s="70"/>
      <c r="E150" s="258"/>
      <c r="F150" s="946" t="str">
        <f t="shared" si="14"/>
        <v/>
      </c>
      <c r="G150" s="868"/>
      <c r="H150" s="258"/>
      <c r="I150" s="202"/>
      <c r="J150" s="246"/>
      <c r="K150" s="263" t="str">
        <f t="shared" si="11"/>
        <v/>
      </c>
      <c r="L150" s="227"/>
      <c r="M150" s="228"/>
      <c r="N150" s="228"/>
      <c r="O150" s="229"/>
      <c r="P150" s="202"/>
      <c r="Q150" s="189"/>
      <c r="R150" s="977"/>
      <c r="S150" s="978"/>
      <c r="T150" s="979"/>
      <c r="U150" s="983">
        <f>_xlfn.IFNA(IF($A150="Layered-Over",INDEX('Wage Grid'!$D$14:$D$80,MATCH($B150,ListBargainingUnit,0)),IF($C150=0,INDEX('Wage Grid'!$C$14:$C$80,MATCH($B150,ListBargainingUnit,0)),$C150)),0)</f>
        <v>0</v>
      </c>
      <c r="V150" s="827">
        <f>_xlfn.IFNA(IF($A150="Layered-Over",INDEX('Wage Grid'!$D$14:$D$80,MATCH($D150,ListBargainingUnit,0)),IF($E150=0,INDEX('Wage Grid'!$C$14:$C$80,MATCH($D150,ListBargainingUnit,0)),$E150)),0)</f>
        <v>0</v>
      </c>
      <c r="W150" s="827">
        <f t="shared" si="15"/>
        <v>0</v>
      </c>
      <c r="X150" s="365">
        <f>IFERROR(IF(AND($A150="Layered-Over", OR($W150="14-P",$W150="15-P",$W150="16-P",$W150="17-P",$W150="18-P",$W150="19-P",$W150="20-P")),
      INDEX('Wage Grid'!M$14:M$20, MATCH(W150, ListLayeredOverParaproGridLevel, 0)),
      INDEX('Wage Grid'!G$14:G$56, MATCH(W150, ListGridLevel, 0))), 0)</f>
        <v>0</v>
      </c>
      <c r="Y150" s="365">
        <f>IFERROR(IF(AND($A150="Layered-Over", OR($W150="14-P",$W150="15-P",$W150="16-P",$W150="17-P",$W150="18-P",$W150="19-P",$W150="20-P")),
      INDEX('Wage Grid'!N$14:N$20, MATCH($W150, ListLayeredOverParaproGridLevel, 0)),
      INDEX('Wage Grid'!H$14:H$56, MATCH($W150, ListGridLevel, 0))), 0)</f>
        <v>0</v>
      </c>
      <c r="Z150" s="365">
        <f>IFERROR(IF(AND($A150="Layered-Over", OR($W150="14-P",$W150="15-P",$W150="16-P",$W150="17-P",$W150="18-P",$W150="19-P",$W150="20-P")),
      INDEX('Wage Grid'!O$14:O$20, MATCH($W150, ListLayeredOverParaproGridLevel, 0)),
      INDEX('Wage Grid'!I$14:I$56, MATCH($W150, ListGridLevel, 0))), 0)</f>
        <v>0</v>
      </c>
      <c r="AA150" s="365">
        <f>IFERROR(IF(AND($A150="Layered-Over", OR($W150="14-P",$W150="15-P",$W150="16-P",$W150="17-P",$W150="18-P",$W150="19-P",$W150="20-P")),
      INDEX('Wage Grid'!P$14:P$20, MATCH($W150, ListLayeredOverParaproGridLevel, 0)),
      INDEX('Wage Grid'!J$14:J$56, MATCH($W150, ListGridLevel, 0))), 0)</f>
        <v>0</v>
      </c>
      <c r="AB150" s="365">
        <f t="shared" si="12"/>
        <v>0</v>
      </c>
      <c r="AC150" s="365">
        <f t="shared" si="13"/>
        <v>0</v>
      </c>
    </row>
    <row r="151" spans="1:29" ht="15" customHeight="1" x14ac:dyDescent="0.25">
      <c r="A151" s="256"/>
      <c r="B151" s="64"/>
      <c r="C151" s="257"/>
      <c r="D151" s="70"/>
      <c r="E151" s="258"/>
      <c r="F151" s="946" t="str">
        <f t="shared" si="14"/>
        <v/>
      </c>
      <c r="G151" s="868"/>
      <c r="H151" s="258"/>
      <c r="I151" s="202"/>
      <c r="J151" s="246"/>
      <c r="K151" s="263" t="str">
        <f t="shared" ref="K151:K196" si="16">IF(SUM(L151:P151)=0,"",SUM(L151:P151))</f>
        <v/>
      </c>
      <c r="L151" s="227"/>
      <c r="M151" s="228"/>
      <c r="N151" s="228"/>
      <c r="O151" s="229"/>
      <c r="P151" s="202"/>
      <c r="Q151" s="189"/>
      <c r="R151" s="977"/>
      <c r="S151" s="978"/>
      <c r="T151" s="979"/>
      <c r="U151" s="983">
        <f>_xlfn.IFNA(IF($A151="Layered-Over",INDEX('Wage Grid'!$D$14:$D$80,MATCH($B151,ListBargainingUnit,0)),IF($C151=0,INDEX('Wage Grid'!$C$14:$C$80,MATCH($B151,ListBargainingUnit,0)),$C151)),0)</f>
        <v>0</v>
      </c>
      <c r="V151" s="827">
        <f>_xlfn.IFNA(IF($A151="Layered-Over",INDEX('Wage Grid'!$D$14:$D$80,MATCH($D151,ListBargainingUnit,0)),IF($E151=0,INDEX('Wage Grid'!$C$14:$C$80,MATCH($D151,ListBargainingUnit,0)),$E151)),0)</f>
        <v>0</v>
      </c>
      <c r="W151" s="827">
        <f t="shared" si="15"/>
        <v>0</v>
      </c>
      <c r="X151" s="365">
        <f>IFERROR(IF(AND($A151="Layered-Over", OR($W151="14-P",$W151="15-P",$W151="16-P",$W151="17-P",$W151="18-P",$W151="19-P",$W151="20-P")),
      INDEX('Wage Grid'!M$14:M$20, MATCH(W151, ListLayeredOverParaproGridLevel, 0)),
      INDEX('Wage Grid'!G$14:G$56, MATCH(W151, ListGridLevel, 0))), 0)</f>
        <v>0</v>
      </c>
      <c r="Y151" s="365">
        <f>IFERROR(IF(AND($A151="Layered-Over", OR($W151="14-P",$W151="15-P",$W151="16-P",$W151="17-P",$W151="18-P",$W151="19-P",$W151="20-P")),
      INDEX('Wage Grid'!N$14:N$20, MATCH($W151, ListLayeredOverParaproGridLevel, 0)),
      INDEX('Wage Grid'!H$14:H$56, MATCH($W151, ListGridLevel, 0))), 0)</f>
        <v>0</v>
      </c>
      <c r="Z151" s="365">
        <f>IFERROR(IF(AND($A151="Layered-Over", OR($W151="14-P",$W151="15-P",$W151="16-P",$W151="17-P",$W151="18-P",$W151="19-P",$W151="20-P")),
      INDEX('Wage Grid'!O$14:O$20, MATCH($W151, ListLayeredOverParaproGridLevel, 0)),
      INDEX('Wage Grid'!I$14:I$56, MATCH($W151, ListGridLevel, 0))), 0)</f>
        <v>0</v>
      </c>
      <c r="AA151" s="365">
        <f>IFERROR(IF(AND($A151="Layered-Over", OR($W151="14-P",$W151="15-P",$W151="16-P",$W151="17-P",$W151="18-P",$W151="19-P",$W151="20-P")),
      INDEX('Wage Grid'!P$14:P$20, MATCH($W151, ListLayeredOverParaproGridLevel, 0)),
      INDEX('Wage Grid'!J$14:J$56, MATCH($W151, ListGridLevel, 0))), 0)</f>
        <v>0</v>
      </c>
      <c r="AB151" s="365">
        <f t="shared" si="12"/>
        <v>0</v>
      </c>
      <c r="AC151" s="365">
        <f t="shared" si="13"/>
        <v>0</v>
      </c>
    </row>
    <row r="152" spans="1:29" ht="15" customHeight="1" x14ac:dyDescent="0.25">
      <c r="A152" s="256"/>
      <c r="B152" s="64"/>
      <c r="C152" s="257"/>
      <c r="D152" s="70"/>
      <c r="E152" s="258"/>
      <c r="F152" s="946" t="str">
        <f t="shared" si="14"/>
        <v/>
      </c>
      <c r="G152" s="868"/>
      <c r="H152" s="258"/>
      <c r="I152" s="202"/>
      <c r="J152" s="246"/>
      <c r="K152" s="263" t="str">
        <f t="shared" si="16"/>
        <v/>
      </c>
      <c r="L152" s="227"/>
      <c r="M152" s="228"/>
      <c r="N152" s="228"/>
      <c r="O152" s="229"/>
      <c r="P152" s="202"/>
      <c r="Q152" s="189"/>
      <c r="R152" s="977"/>
      <c r="S152" s="978"/>
      <c r="T152" s="979"/>
      <c r="U152" s="983">
        <f>_xlfn.IFNA(IF($A152="Layered-Over",INDEX('Wage Grid'!$D$14:$D$80,MATCH($B152,ListBargainingUnit,0)),IF($C152=0,INDEX('Wage Grid'!$C$14:$C$80,MATCH($B152,ListBargainingUnit,0)),$C152)),0)</f>
        <v>0</v>
      </c>
      <c r="V152" s="827">
        <f>_xlfn.IFNA(IF($A152="Layered-Over",INDEX('Wage Grid'!$D$14:$D$80,MATCH($D152,ListBargainingUnit,0)),IF($E152=0,INDEX('Wage Grid'!$C$14:$C$80,MATCH($D152,ListBargainingUnit,0)),$E152)),0)</f>
        <v>0</v>
      </c>
      <c r="W152" s="827">
        <f t="shared" si="15"/>
        <v>0</v>
      </c>
      <c r="X152" s="365">
        <f>IFERROR(IF(AND($A152="Layered-Over", OR($W152="14-P",$W152="15-P",$W152="16-P",$W152="17-P",$W152="18-P",$W152="19-P",$W152="20-P")),
      INDEX('Wage Grid'!M$14:M$20, MATCH(W152, ListLayeredOverParaproGridLevel, 0)),
      INDEX('Wage Grid'!G$14:G$56, MATCH(W152, ListGridLevel, 0))), 0)</f>
        <v>0</v>
      </c>
      <c r="Y152" s="365">
        <f>IFERROR(IF(AND($A152="Layered-Over", OR($W152="14-P",$W152="15-P",$W152="16-P",$W152="17-P",$W152="18-P",$W152="19-P",$W152="20-P")),
      INDEX('Wage Grid'!N$14:N$20, MATCH($W152, ListLayeredOverParaproGridLevel, 0)),
      INDEX('Wage Grid'!H$14:H$56, MATCH($W152, ListGridLevel, 0))), 0)</f>
        <v>0</v>
      </c>
      <c r="Z152" s="365">
        <f>IFERROR(IF(AND($A152="Layered-Over", OR($W152="14-P",$W152="15-P",$W152="16-P",$W152="17-P",$W152="18-P",$W152="19-P",$W152="20-P")),
      INDEX('Wage Grid'!O$14:O$20, MATCH($W152, ListLayeredOverParaproGridLevel, 0)),
      INDEX('Wage Grid'!I$14:I$56, MATCH($W152, ListGridLevel, 0))), 0)</f>
        <v>0</v>
      </c>
      <c r="AA152" s="365">
        <f>IFERROR(IF(AND($A152="Layered-Over", OR($W152="14-P",$W152="15-P",$W152="16-P",$W152="17-P",$W152="18-P",$W152="19-P",$W152="20-P")),
      INDEX('Wage Grid'!P$14:P$20, MATCH($W152, ListLayeredOverParaproGridLevel, 0)),
      INDEX('Wage Grid'!J$14:J$56, MATCH($W152, ListGridLevel, 0))), 0)</f>
        <v>0</v>
      </c>
      <c r="AB152" s="365">
        <f t="shared" si="12"/>
        <v>0</v>
      </c>
      <c r="AC152" s="365">
        <f t="shared" si="13"/>
        <v>0</v>
      </c>
    </row>
    <row r="153" spans="1:29" ht="15" customHeight="1" x14ac:dyDescent="0.25">
      <c r="A153" s="256"/>
      <c r="B153" s="64"/>
      <c r="C153" s="257"/>
      <c r="D153" s="70"/>
      <c r="E153" s="258"/>
      <c r="F153" s="946" t="str">
        <f t="shared" si="14"/>
        <v/>
      </c>
      <c r="G153" s="868"/>
      <c r="H153" s="258"/>
      <c r="I153" s="202"/>
      <c r="J153" s="246"/>
      <c r="K153" s="263" t="str">
        <f t="shared" si="16"/>
        <v/>
      </c>
      <c r="L153" s="227"/>
      <c r="M153" s="228"/>
      <c r="N153" s="228"/>
      <c r="O153" s="229"/>
      <c r="P153" s="202"/>
      <c r="Q153" s="189"/>
      <c r="R153" s="977"/>
      <c r="S153" s="978"/>
      <c r="T153" s="979"/>
      <c r="U153" s="983">
        <f>_xlfn.IFNA(IF($A153="Layered-Over",INDEX('Wage Grid'!$D$14:$D$80,MATCH($B153,ListBargainingUnit,0)),IF($C153=0,INDEX('Wage Grid'!$C$14:$C$80,MATCH($B153,ListBargainingUnit,0)),$C153)),0)</f>
        <v>0</v>
      </c>
      <c r="V153" s="827">
        <f>_xlfn.IFNA(IF($A153="Layered-Over",INDEX('Wage Grid'!$D$14:$D$80,MATCH($D153,ListBargainingUnit,0)),IF($E153=0,INDEX('Wage Grid'!$C$14:$C$80,MATCH($D153,ListBargainingUnit,0)),$E153)),0)</f>
        <v>0</v>
      </c>
      <c r="W153" s="827">
        <f t="shared" si="15"/>
        <v>0</v>
      </c>
      <c r="X153" s="365">
        <f>IFERROR(IF(AND($A153="Layered-Over", OR($W153="14-P",$W153="15-P",$W153="16-P",$W153="17-P",$W153="18-P",$W153="19-P",$W153="20-P")),
      INDEX('Wage Grid'!M$14:M$20, MATCH(W153, ListLayeredOverParaproGridLevel, 0)),
      INDEX('Wage Grid'!G$14:G$56, MATCH(W153, ListGridLevel, 0))), 0)</f>
        <v>0</v>
      </c>
      <c r="Y153" s="365">
        <f>IFERROR(IF(AND($A153="Layered-Over", OR($W153="14-P",$W153="15-P",$W153="16-P",$W153="17-P",$W153="18-P",$W153="19-P",$W153="20-P")),
      INDEX('Wage Grid'!N$14:N$20, MATCH($W153, ListLayeredOverParaproGridLevel, 0)),
      INDEX('Wage Grid'!H$14:H$56, MATCH($W153, ListGridLevel, 0))), 0)</f>
        <v>0</v>
      </c>
      <c r="Z153" s="365">
        <f>IFERROR(IF(AND($A153="Layered-Over", OR($W153="14-P",$W153="15-P",$W153="16-P",$W153="17-P",$W153="18-P",$W153="19-P",$W153="20-P")),
      INDEX('Wage Grid'!O$14:O$20, MATCH($W153, ListLayeredOverParaproGridLevel, 0)),
      INDEX('Wage Grid'!I$14:I$56, MATCH($W153, ListGridLevel, 0))), 0)</f>
        <v>0</v>
      </c>
      <c r="AA153" s="365">
        <f>IFERROR(IF(AND($A153="Layered-Over", OR($W153="14-P",$W153="15-P",$W153="16-P",$W153="17-P",$W153="18-P",$W153="19-P",$W153="20-P")),
      INDEX('Wage Grid'!P$14:P$20, MATCH($W153, ListLayeredOverParaproGridLevel, 0)),
      INDEX('Wage Grid'!J$14:J$56, MATCH($W153, ListGridLevel, 0))), 0)</f>
        <v>0</v>
      </c>
      <c r="AB153" s="365">
        <f t="shared" si="12"/>
        <v>0</v>
      </c>
      <c r="AC153" s="365">
        <f t="shared" si="13"/>
        <v>0</v>
      </c>
    </row>
    <row r="154" spans="1:29" ht="15" customHeight="1" x14ac:dyDescent="0.25">
      <c r="A154" s="256"/>
      <c r="B154" s="64"/>
      <c r="C154" s="257"/>
      <c r="D154" s="70"/>
      <c r="E154" s="258"/>
      <c r="F154" s="946" t="str">
        <f t="shared" si="14"/>
        <v/>
      </c>
      <c r="G154" s="868"/>
      <c r="H154" s="258"/>
      <c r="I154" s="202"/>
      <c r="J154" s="246"/>
      <c r="K154" s="263" t="str">
        <f t="shared" si="16"/>
        <v/>
      </c>
      <c r="L154" s="227"/>
      <c r="M154" s="228"/>
      <c r="N154" s="228"/>
      <c r="O154" s="229"/>
      <c r="P154" s="202"/>
      <c r="Q154" s="189"/>
      <c r="R154" s="977"/>
      <c r="S154" s="978"/>
      <c r="T154" s="979"/>
      <c r="U154" s="983">
        <f>_xlfn.IFNA(IF($A154="Layered-Over",INDEX('Wage Grid'!$D$14:$D$80,MATCH($B154,ListBargainingUnit,0)),IF($C154=0,INDEX('Wage Grid'!$C$14:$C$80,MATCH($B154,ListBargainingUnit,0)),$C154)),0)</f>
        <v>0</v>
      </c>
      <c r="V154" s="827">
        <f>_xlfn.IFNA(IF($A154="Layered-Over",INDEX('Wage Grid'!$D$14:$D$80,MATCH($D154,ListBargainingUnit,0)),IF($E154=0,INDEX('Wage Grid'!$C$14:$C$80,MATCH($D154,ListBargainingUnit,0)),$E154)),0)</f>
        <v>0</v>
      </c>
      <c r="W154" s="827">
        <f t="shared" si="15"/>
        <v>0</v>
      </c>
      <c r="X154" s="365">
        <f>IFERROR(IF(AND($A154="Layered-Over", OR($W154="14-P",$W154="15-P",$W154="16-P",$W154="17-P",$W154="18-P",$W154="19-P",$W154="20-P")),
      INDEX('Wage Grid'!M$14:M$20, MATCH(W154, ListLayeredOverParaproGridLevel, 0)),
      INDEX('Wage Grid'!G$14:G$56, MATCH(W154, ListGridLevel, 0))), 0)</f>
        <v>0</v>
      </c>
      <c r="Y154" s="365">
        <f>IFERROR(IF(AND($A154="Layered-Over", OR($W154="14-P",$W154="15-P",$W154="16-P",$W154="17-P",$W154="18-P",$W154="19-P",$W154="20-P")),
      INDEX('Wage Grid'!N$14:N$20, MATCH($W154, ListLayeredOverParaproGridLevel, 0)),
      INDEX('Wage Grid'!H$14:H$56, MATCH($W154, ListGridLevel, 0))), 0)</f>
        <v>0</v>
      </c>
      <c r="Z154" s="365">
        <f>IFERROR(IF(AND($A154="Layered-Over", OR($W154="14-P",$W154="15-P",$W154="16-P",$W154="17-P",$W154="18-P",$W154="19-P",$W154="20-P")),
      INDEX('Wage Grid'!O$14:O$20, MATCH($W154, ListLayeredOverParaproGridLevel, 0)),
      INDEX('Wage Grid'!I$14:I$56, MATCH($W154, ListGridLevel, 0))), 0)</f>
        <v>0</v>
      </c>
      <c r="AA154" s="365">
        <f>IFERROR(IF(AND($A154="Layered-Over", OR($W154="14-P",$W154="15-P",$W154="16-P",$W154="17-P",$W154="18-P",$W154="19-P",$W154="20-P")),
      INDEX('Wage Grid'!P$14:P$20, MATCH($W154, ListLayeredOverParaproGridLevel, 0)),
      INDEX('Wage Grid'!J$14:J$56, MATCH($W154, ListGridLevel, 0))), 0)</f>
        <v>0</v>
      </c>
      <c r="AB154" s="365">
        <f t="shared" si="12"/>
        <v>0</v>
      </c>
      <c r="AC154" s="365">
        <f t="shared" si="13"/>
        <v>0</v>
      </c>
    </row>
    <row r="155" spans="1:29" ht="15" customHeight="1" x14ac:dyDescent="0.25">
      <c r="A155" s="256"/>
      <c r="B155" s="64"/>
      <c r="C155" s="257"/>
      <c r="D155" s="70"/>
      <c r="E155" s="258"/>
      <c r="F155" s="946" t="str">
        <f t="shared" si="14"/>
        <v/>
      </c>
      <c r="G155" s="868"/>
      <c r="H155" s="258"/>
      <c r="I155" s="202"/>
      <c r="J155" s="246"/>
      <c r="K155" s="263" t="str">
        <f t="shared" si="16"/>
        <v/>
      </c>
      <c r="L155" s="227"/>
      <c r="M155" s="228"/>
      <c r="N155" s="228"/>
      <c r="O155" s="229"/>
      <c r="P155" s="202"/>
      <c r="Q155" s="189"/>
      <c r="R155" s="977"/>
      <c r="S155" s="978"/>
      <c r="T155" s="979"/>
      <c r="U155" s="983">
        <f>_xlfn.IFNA(IF($A155="Layered-Over",INDEX('Wage Grid'!$D$14:$D$80,MATCH($B155,ListBargainingUnit,0)),IF($C155=0,INDEX('Wage Grid'!$C$14:$C$80,MATCH($B155,ListBargainingUnit,0)),$C155)),0)</f>
        <v>0</v>
      </c>
      <c r="V155" s="827">
        <f>_xlfn.IFNA(IF($A155="Layered-Over",INDEX('Wage Grid'!$D$14:$D$80,MATCH($D155,ListBargainingUnit,0)),IF($E155=0,INDEX('Wage Grid'!$C$14:$C$80,MATCH($D155,ListBargainingUnit,0)),$E155)),0)</f>
        <v>0</v>
      </c>
      <c r="W155" s="827">
        <f t="shared" si="15"/>
        <v>0</v>
      </c>
      <c r="X155" s="365">
        <f>IFERROR(IF(AND($A155="Layered-Over", OR($W155="14-P",$W155="15-P",$W155="16-P",$W155="17-P",$W155="18-P",$W155="19-P",$W155="20-P")),
      INDEX('Wage Grid'!M$14:M$20, MATCH(W155, ListLayeredOverParaproGridLevel, 0)),
      INDEX('Wage Grid'!G$14:G$56, MATCH(W155, ListGridLevel, 0))), 0)</f>
        <v>0</v>
      </c>
      <c r="Y155" s="365">
        <f>IFERROR(IF(AND($A155="Layered-Over", OR($W155="14-P",$W155="15-P",$W155="16-P",$W155="17-P",$W155="18-P",$W155="19-P",$W155="20-P")),
      INDEX('Wage Grid'!N$14:N$20, MATCH($W155, ListLayeredOverParaproGridLevel, 0)),
      INDEX('Wage Grid'!H$14:H$56, MATCH($W155, ListGridLevel, 0))), 0)</f>
        <v>0</v>
      </c>
      <c r="Z155" s="365">
        <f>IFERROR(IF(AND($A155="Layered-Over", OR($W155="14-P",$W155="15-P",$W155="16-P",$W155="17-P",$W155="18-P",$W155="19-P",$W155="20-P")),
      INDEX('Wage Grid'!O$14:O$20, MATCH($W155, ListLayeredOverParaproGridLevel, 0)),
      INDEX('Wage Grid'!I$14:I$56, MATCH($W155, ListGridLevel, 0))), 0)</f>
        <v>0</v>
      </c>
      <c r="AA155" s="365">
        <f>IFERROR(IF(AND($A155="Layered-Over", OR($W155="14-P",$W155="15-P",$W155="16-P",$W155="17-P",$W155="18-P",$W155="19-P",$W155="20-P")),
      INDEX('Wage Grid'!P$14:P$20, MATCH($W155, ListLayeredOverParaproGridLevel, 0)),
      INDEX('Wage Grid'!J$14:J$56, MATCH($W155, ListGridLevel, 0))), 0)</f>
        <v>0</v>
      </c>
      <c r="AB155" s="365">
        <f t="shared" si="12"/>
        <v>0</v>
      </c>
      <c r="AC155" s="365">
        <f t="shared" si="13"/>
        <v>0</v>
      </c>
    </row>
    <row r="156" spans="1:29" ht="15" customHeight="1" x14ac:dyDescent="0.25">
      <c r="A156" s="256"/>
      <c r="B156" s="64"/>
      <c r="C156" s="257"/>
      <c r="D156" s="70"/>
      <c r="E156" s="258"/>
      <c r="F156" s="946" t="str">
        <f t="shared" si="14"/>
        <v/>
      </c>
      <c r="G156" s="868"/>
      <c r="H156" s="258"/>
      <c r="I156" s="202"/>
      <c r="J156" s="246"/>
      <c r="K156" s="263" t="str">
        <f t="shared" si="16"/>
        <v/>
      </c>
      <c r="L156" s="227"/>
      <c r="M156" s="228"/>
      <c r="N156" s="228"/>
      <c r="O156" s="229"/>
      <c r="P156" s="202"/>
      <c r="Q156" s="189"/>
      <c r="R156" s="977"/>
      <c r="S156" s="978"/>
      <c r="T156" s="979"/>
      <c r="U156" s="983">
        <f>_xlfn.IFNA(IF($A156="Layered-Over",INDEX('Wage Grid'!$D$14:$D$80,MATCH($B156,ListBargainingUnit,0)),IF($C156=0,INDEX('Wage Grid'!$C$14:$C$80,MATCH($B156,ListBargainingUnit,0)),$C156)),0)</f>
        <v>0</v>
      </c>
      <c r="V156" s="827">
        <f>_xlfn.IFNA(IF($A156="Layered-Over",INDEX('Wage Grid'!$D$14:$D$80,MATCH($D156,ListBargainingUnit,0)),IF($E156=0,INDEX('Wage Grid'!$C$14:$C$80,MATCH($D156,ListBargainingUnit,0)),$E156)),0)</f>
        <v>0</v>
      </c>
      <c r="W156" s="827">
        <f t="shared" si="15"/>
        <v>0</v>
      </c>
      <c r="X156" s="365">
        <f>IFERROR(IF(AND($A156="Layered-Over", OR($W156="14-P",$W156="15-P",$W156="16-P",$W156="17-P",$W156="18-P",$W156="19-P",$W156="20-P")),
      INDEX('Wage Grid'!M$14:M$20, MATCH(W156, ListLayeredOverParaproGridLevel, 0)),
      INDEX('Wage Grid'!G$14:G$56, MATCH(W156, ListGridLevel, 0))), 0)</f>
        <v>0</v>
      </c>
      <c r="Y156" s="365">
        <f>IFERROR(IF(AND($A156="Layered-Over", OR($W156="14-P",$W156="15-P",$W156="16-P",$W156="17-P",$W156="18-P",$W156="19-P",$W156="20-P")),
      INDEX('Wage Grid'!N$14:N$20, MATCH($W156, ListLayeredOverParaproGridLevel, 0)),
      INDEX('Wage Grid'!H$14:H$56, MATCH($W156, ListGridLevel, 0))), 0)</f>
        <v>0</v>
      </c>
      <c r="Z156" s="365">
        <f>IFERROR(IF(AND($A156="Layered-Over", OR($W156="14-P",$W156="15-P",$W156="16-P",$W156="17-P",$W156="18-P",$W156="19-P",$W156="20-P")),
      INDEX('Wage Grid'!O$14:O$20, MATCH($W156, ListLayeredOverParaproGridLevel, 0)),
      INDEX('Wage Grid'!I$14:I$56, MATCH($W156, ListGridLevel, 0))), 0)</f>
        <v>0</v>
      </c>
      <c r="AA156" s="365">
        <f>IFERROR(IF(AND($A156="Layered-Over", OR($W156="14-P",$W156="15-P",$W156="16-P",$W156="17-P",$W156="18-P",$W156="19-P",$W156="20-P")),
      INDEX('Wage Grid'!P$14:P$20, MATCH($W156, ListLayeredOverParaproGridLevel, 0)),
      INDEX('Wage Grid'!J$14:J$56, MATCH($W156, ListGridLevel, 0))), 0)</f>
        <v>0</v>
      </c>
      <c r="AB156" s="365">
        <f t="shared" si="12"/>
        <v>0</v>
      </c>
      <c r="AC156" s="365">
        <f t="shared" si="13"/>
        <v>0</v>
      </c>
    </row>
    <row r="157" spans="1:29" ht="15" customHeight="1" x14ac:dyDescent="0.25">
      <c r="A157" s="256"/>
      <c r="B157" s="64"/>
      <c r="C157" s="257"/>
      <c r="D157" s="70"/>
      <c r="E157" s="258"/>
      <c r="F157" s="946" t="str">
        <f t="shared" si="14"/>
        <v/>
      </c>
      <c r="G157" s="868"/>
      <c r="H157" s="258"/>
      <c r="I157" s="202"/>
      <c r="J157" s="246"/>
      <c r="K157" s="263" t="str">
        <f t="shared" si="16"/>
        <v/>
      </c>
      <c r="L157" s="227"/>
      <c r="M157" s="228"/>
      <c r="N157" s="228"/>
      <c r="O157" s="229"/>
      <c r="P157" s="202"/>
      <c r="Q157" s="189"/>
      <c r="R157" s="977"/>
      <c r="S157" s="978"/>
      <c r="T157" s="979"/>
      <c r="U157" s="983">
        <f>_xlfn.IFNA(IF($A157="Layered-Over",INDEX('Wage Grid'!$D$14:$D$80,MATCH($B157,ListBargainingUnit,0)),IF($C157=0,INDEX('Wage Grid'!$C$14:$C$80,MATCH($B157,ListBargainingUnit,0)),$C157)),0)</f>
        <v>0</v>
      </c>
      <c r="V157" s="827">
        <f>_xlfn.IFNA(IF($A157="Layered-Over",INDEX('Wage Grid'!$D$14:$D$80,MATCH($D157,ListBargainingUnit,0)),IF($E157=0,INDEX('Wage Grid'!$C$14:$C$80,MATCH($D157,ListBargainingUnit,0)),$E157)),0)</f>
        <v>0</v>
      </c>
      <c r="W157" s="827">
        <f t="shared" si="15"/>
        <v>0</v>
      </c>
      <c r="X157" s="365">
        <f>IFERROR(IF(AND($A157="Layered-Over", OR($W157="14-P",$W157="15-P",$W157="16-P",$W157="17-P",$W157="18-P",$W157="19-P",$W157="20-P")),
      INDEX('Wage Grid'!M$14:M$20, MATCH(W157, ListLayeredOverParaproGridLevel, 0)),
      INDEX('Wage Grid'!G$14:G$56, MATCH(W157, ListGridLevel, 0))), 0)</f>
        <v>0</v>
      </c>
      <c r="Y157" s="365">
        <f>IFERROR(IF(AND($A157="Layered-Over", OR($W157="14-P",$W157="15-P",$W157="16-P",$W157="17-P",$W157="18-P",$W157="19-P",$W157="20-P")),
      INDEX('Wage Grid'!N$14:N$20, MATCH($W157, ListLayeredOverParaproGridLevel, 0)),
      INDEX('Wage Grid'!H$14:H$56, MATCH($W157, ListGridLevel, 0))), 0)</f>
        <v>0</v>
      </c>
      <c r="Z157" s="365">
        <f>IFERROR(IF(AND($A157="Layered-Over", OR($W157="14-P",$W157="15-P",$W157="16-P",$W157="17-P",$W157="18-P",$W157="19-P",$W157="20-P")),
      INDEX('Wage Grid'!O$14:O$20, MATCH($W157, ListLayeredOverParaproGridLevel, 0)),
      INDEX('Wage Grid'!I$14:I$56, MATCH($W157, ListGridLevel, 0))), 0)</f>
        <v>0</v>
      </c>
      <c r="AA157" s="365">
        <f>IFERROR(IF(AND($A157="Layered-Over", OR($W157="14-P",$W157="15-P",$W157="16-P",$W157="17-P",$W157="18-P",$W157="19-P",$W157="20-P")),
      INDEX('Wage Grid'!P$14:P$20, MATCH($W157, ListLayeredOverParaproGridLevel, 0)),
      INDEX('Wage Grid'!J$14:J$56, MATCH($W157, ListGridLevel, 0))), 0)</f>
        <v>0</v>
      </c>
      <c r="AB157" s="365">
        <f t="shared" si="12"/>
        <v>0</v>
      </c>
      <c r="AC157" s="365">
        <f t="shared" si="13"/>
        <v>0</v>
      </c>
    </row>
    <row r="158" spans="1:29" ht="15" customHeight="1" x14ac:dyDescent="0.25">
      <c r="A158" s="256"/>
      <c r="B158" s="64"/>
      <c r="C158" s="257"/>
      <c r="D158" s="70"/>
      <c r="E158" s="258"/>
      <c r="F158" s="946" t="str">
        <f t="shared" si="14"/>
        <v/>
      </c>
      <c r="G158" s="868"/>
      <c r="H158" s="258"/>
      <c r="I158" s="202"/>
      <c r="J158" s="246"/>
      <c r="K158" s="263" t="str">
        <f t="shared" si="16"/>
        <v/>
      </c>
      <c r="L158" s="227"/>
      <c r="M158" s="228"/>
      <c r="N158" s="228"/>
      <c r="O158" s="229"/>
      <c r="P158" s="202"/>
      <c r="Q158" s="189"/>
      <c r="R158" s="977"/>
      <c r="S158" s="978"/>
      <c r="T158" s="979"/>
      <c r="U158" s="983">
        <f>_xlfn.IFNA(IF($A158="Layered-Over",INDEX('Wage Grid'!$D$14:$D$80,MATCH($B158,ListBargainingUnit,0)),IF($C158=0,INDEX('Wage Grid'!$C$14:$C$80,MATCH($B158,ListBargainingUnit,0)),$C158)),0)</f>
        <v>0</v>
      </c>
      <c r="V158" s="827">
        <f>_xlfn.IFNA(IF($A158="Layered-Over",INDEX('Wage Grid'!$D$14:$D$80,MATCH($D158,ListBargainingUnit,0)),IF($E158=0,INDEX('Wage Grid'!$C$14:$C$80,MATCH($D158,ListBargainingUnit,0)),$E158)),0)</f>
        <v>0</v>
      </c>
      <c r="W158" s="827">
        <f t="shared" si="15"/>
        <v>0</v>
      </c>
      <c r="X158" s="365">
        <f>IFERROR(IF(AND($A158="Layered-Over", OR($W158="14-P",$W158="15-P",$W158="16-P",$W158="17-P",$W158="18-P",$W158="19-P",$W158="20-P")),
      INDEX('Wage Grid'!M$14:M$20, MATCH(W158, ListLayeredOverParaproGridLevel, 0)),
      INDEX('Wage Grid'!G$14:G$56, MATCH(W158, ListGridLevel, 0))), 0)</f>
        <v>0</v>
      </c>
      <c r="Y158" s="365">
        <f>IFERROR(IF(AND($A158="Layered-Over", OR($W158="14-P",$W158="15-P",$W158="16-P",$W158="17-P",$W158="18-P",$W158="19-P",$W158="20-P")),
      INDEX('Wage Grid'!N$14:N$20, MATCH($W158, ListLayeredOverParaproGridLevel, 0)),
      INDEX('Wage Grid'!H$14:H$56, MATCH($W158, ListGridLevel, 0))), 0)</f>
        <v>0</v>
      </c>
      <c r="Z158" s="365">
        <f>IFERROR(IF(AND($A158="Layered-Over", OR($W158="14-P",$W158="15-P",$W158="16-P",$W158="17-P",$W158="18-P",$W158="19-P",$W158="20-P")),
      INDEX('Wage Grid'!O$14:O$20, MATCH($W158, ListLayeredOverParaproGridLevel, 0)),
      INDEX('Wage Grid'!I$14:I$56, MATCH($W158, ListGridLevel, 0))), 0)</f>
        <v>0</v>
      </c>
      <c r="AA158" s="365">
        <f>IFERROR(IF(AND($A158="Layered-Over", OR($W158="14-P",$W158="15-P",$W158="16-P",$W158="17-P",$W158="18-P",$W158="19-P",$W158="20-P")),
      INDEX('Wage Grid'!P$14:P$20, MATCH($W158, ListLayeredOverParaproGridLevel, 0)),
      INDEX('Wage Grid'!J$14:J$56, MATCH($W158, ListGridLevel, 0))), 0)</f>
        <v>0</v>
      </c>
      <c r="AB158" s="365">
        <f t="shared" si="12"/>
        <v>0</v>
      </c>
      <c r="AC158" s="365">
        <f t="shared" si="13"/>
        <v>0</v>
      </c>
    </row>
    <row r="159" spans="1:29" ht="15" customHeight="1" x14ac:dyDescent="0.25">
      <c r="A159" s="256"/>
      <c r="B159" s="64"/>
      <c r="C159" s="257"/>
      <c r="D159" s="70"/>
      <c r="E159" s="258"/>
      <c r="F159" s="946" t="str">
        <f t="shared" si="14"/>
        <v/>
      </c>
      <c r="G159" s="868"/>
      <c r="H159" s="258"/>
      <c r="I159" s="202"/>
      <c r="J159" s="246"/>
      <c r="K159" s="263" t="str">
        <f t="shared" si="16"/>
        <v/>
      </c>
      <c r="L159" s="227"/>
      <c r="M159" s="228"/>
      <c r="N159" s="228"/>
      <c r="O159" s="229"/>
      <c r="P159" s="202"/>
      <c r="Q159" s="189"/>
      <c r="R159" s="977"/>
      <c r="S159" s="978"/>
      <c r="T159" s="979"/>
      <c r="U159" s="983">
        <f>_xlfn.IFNA(IF($A159="Layered-Over",INDEX('Wage Grid'!$D$14:$D$80,MATCH($B159,ListBargainingUnit,0)),IF($C159=0,INDEX('Wage Grid'!$C$14:$C$80,MATCH($B159,ListBargainingUnit,0)),$C159)),0)</f>
        <v>0</v>
      </c>
      <c r="V159" s="827">
        <f>_xlfn.IFNA(IF($A159="Layered-Over",INDEX('Wage Grid'!$D$14:$D$80,MATCH($D159,ListBargainingUnit,0)),IF($E159=0,INDEX('Wage Grid'!$C$14:$C$80,MATCH($D159,ListBargainingUnit,0)),$E159)),0)</f>
        <v>0</v>
      </c>
      <c r="W159" s="827">
        <f t="shared" si="15"/>
        <v>0</v>
      </c>
      <c r="X159" s="365">
        <f>IFERROR(IF(AND($A159="Layered-Over", OR($W159="14-P",$W159="15-P",$W159="16-P",$W159="17-P",$W159="18-P",$W159="19-P",$W159="20-P")),
      INDEX('Wage Grid'!M$14:M$20, MATCH(W159, ListLayeredOverParaproGridLevel, 0)),
      INDEX('Wage Grid'!G$14:G$56, MATCH(W159, ListGridLevel, 0))), 0)</f>
        <v>0</v>
      </c>
      <c r="Y159" s="365">
        <f>IFERROR(IF(AND($A159="Layered-Over", OR($W159="14-P",$W159="15-P",$W159="16-P",$W159="17-P",$W159="18-P",$W159="19-P",$W159="20-P")),
      INDEX('Wage Grid'!N$14:N$20, MATCH($W159, ListLayeredOverParaproGridLevel, 0)),
      INDEX('Wage Grid'!H$14:H$56, MATCH($W159, ListGridLevel, 0))), 0)</f>
        <v>0</v>
      </c>
      <c r="Z159" s="365">
        <f>IFERROR(IF(AND($A159="Layered-Over", OR($W159="14-P",$W159="15-P",$W159="16-P",$W159="17-P",$W159="18-P",$W159="19-P",$W159="20-P")),
      INDEX('Wage Grid'!O$14:O$20, MATCH($W159, ListLayeredOverParaproGridLevel, 0)),
      INDEX('Wage Grid'!I$14:I$56, MATCH($W159, ListGridLevel, 0))), 0)</f>
        <v>0</v>
      </c>
      <c r="AA159" s="365">
        <f>IFERROR(IF(AND($A159="Layered-Over", OR($W159="14-P",$W159="15-P",$W159="16-P",$W159="17-P",$W159="18-P",$W159="19-P",$W159="20-P")),
      INDEX('Wage Grid'!P$14:P$20, MATCH($W159, ListLayeredOverParaproGridLevel, 0)),
      INDEX('Wage Grid'!J$14:J$56, MATCH($W159, ListGridLevel, 0))), 0)</f>
        <v>0</v>
      </c>
      <c r="AB159" s="365">
        <f t="shared" si="12"/>
        <v>0</v>
      </c>
      <c r="AC159" s="365">
        <f t="shared" si="13"/>
        <v>0</v>
      </c>
    </row>
    <row r="160" spans="1:29" ht="15" customHeight="1" x14ac:dyDescent="0.25">
      <c r="A160" s="256"/>
      <c r="B160" s="64"/>
      <c r="C160" s="257"/>
      <c r="D160" s="70"/>
      <c r="E160" s="258"/>
      <c r="F160" s="946" t="str">
        <f t="shared" si="14"/>
        <v/>
      </c>
      <c r="G160" s="868"/>
      <c r="H160" s="258"/>
      <c r="I160" s="202"/>
      <c r="J160" s="246"/>
      <c r="K160" s="263" t="str">
        <f t="shared" si="16"/>
        <v/>
      </c>
      <c r="L160" s="227"/>
      <c r="M160" s="228"/>
      <c r="N160" s="228"/>
      <c r="O160" s="229"/>
      <c r="P160" s="202"/>
      <c r="Q160" s="189"/>
      <c r="R160" s="977"/>
      <c r="S160" s="978"/>
      <c r="T160" s="979"/>
      <c r="U160" s="983">
        <f>_xlfn.IFNA(IF($A160="Layered-Over",INDEX('Wage Grid'!$D$14:$D$80,MATCH($B160,ListBargainingUnit,0)),IF($C160=0,INDEX('Wage Grid'!$C$14:$C$80,MATCH($B160,ListBargainingUnit,0)),$C160)),0)</f>
        <v>0</v>
      </c>
      <c r="V160" s="827">
        <f>_xlfn.IFNA(IF($A160="Layered-Over",INDEX('Wage Grid'!$D$14:$D$80,MATCH($D160,ListBargainingUnit,0)),IF($E160=0,INDEX('Wage Grid'!$C$14:$C$80,MATCH($D160,ListBargainingUnit,0)),$E160)),0)</f>
        <v>0</v>
      </c>
      <c r="W160" s="827">
        <f t="shared" si="15"/>
        <v>0</v>
      </c>
      <c r="X160" s="365">
        <f>IFERROR(IF(AND($A160="Layered-Over", OR($W160="14-P",$W160="15-P",$W160="16-P",$W160="17-P",$W160="18-P",$W160="19-P",$W160="20-P")),
      INDEX('Wage Grid'!M$14:M$20, MATCH(W160, ListLayeredOverParaproGridLevel, 0)),
      INDEX('Wage Grid'!G$14:G$56, MATCH(W160, ListGridLevel, 0))), 0)</f>
        <v>0</v>
      </c>
      <c r="Y160" s="365">
        <f>IFERROR(IF(AND($A160="Layered-Over", OR($W160="14-P",$W160="15-P",$W160="16-P",$W160="17-P",$W160="18-P",$W160="19-P",$W160="20-P")),
      INDEX('Wage Grid'!N$14:N$20, MATCH($W160, ListLayeredOverParaproGridLevel, 0)),
      INDEX('Wage Grid'!H$14:H$56, MATCH($W160, ListGridLevel, 0))), 0)</f>
        <v>0</v>
      </c>
      <c r="Z160" s="365">
        <f>IFERROR(IF(AND($A160="Layered-Over", OR($W160="14-P",$W160="15-P",$W160="16-P",$W160="17-P",$W160="18-P",$W160="19-P",$W160="20-P")),
      INDEX('Wage Grid'!O$14:O$20, MATCH($W160, ListLayeredOverParaproGridLevel, 0)),
      INDEX('Wage Grid'!I$14:I$56, MATCH($W160, ListGridLevel, 0))), 0)</f>
        <v>0</v>
      </c>
      <c r="AA160" s="365">
        <f>IFERROR(IF(AND($A160="Layered-Over", OR($W160="14-P",$W160="15-P",$W160="16-P",$W160="17-P",$W160="18-P",$W160="19-P",$W160="20-P")),
      INDEX('Wage Grid'!P$14:P$20, MATCH($W160, ListLayeredOverParaproGridLevel, 0)),
      INDEX('Wage Grid'!J$14:J$56, MATCH($W160, ListGridLevel, 0))), 0)</f>
        <v>0</v>
      </c>
      <c r="AB160" s="365">
        <f t="shared" si="12"/>
        <v>0</v>
      </c>
      <c r="AC160" s="365">
        <f t="shared" si="13"/>
        <v>0</v>
      </c>
    </row>
    <row r="161" spans="1:29" ht="15" customHeight="1" x14ac:dyDescent="0.25">
      <c r="A161" s="256"/>
      <c r="B161" s="64"/>
      <c r="C161" s="257"/>
      <c r="D161" s="70"/>
      <c r="E161" s="258"/>
      <c r="F161" s="946" t="str">
        <f t="shared" si="14"/>
        <v/>
      </c>
      <c r="G161" s="868"/>
      <c r="H161" s="258"/>
      <c r="I161" s="202"/>
      <c r="J161" s="246"/>
      <c r="K161" s="263" t="str">
        <f t="shared" si="16"/>
        <v/>
      </c>
      <c r="L161" s="227"/>
      <c r="M161" s="228"/>
      <c r="N161" s="228"/>
      <c r="O161" s="229"/>
      <c r="P161" s="202"/>
      <c r="Q161" s="189"/>
      <c r="R161" s="977"/>
      <c r="S161" s="978"/>
      <c r="T161" s="979"/>
      <c r="U161" s="983">
        <f>_xlfn.IFNA(IF($A161="Layered-Over",INDEX('Wage Grid'!$D$14:$D$80,MATCH($B161,ListBargainingUnit,0)),IF($C161=0,INDEX('Wage Grid'!$C$14:$C$80,MATCH($B161,ListBargainingUnit,0)),$C161)),0)</f>
        <v>0</v>
      </c>
      <c r="V161" s="827">
        <f>_xlfn.IFNA(IF($A161="Layered-Over",INDEX('Wage Grid'!$D$14:$D$80,MATCH($D161,ListBargainingUnit,0)),IF($E161=0,INDEX('Wage Grid'!$C$14:$C$80,MATCH($D161,ListBargainingUnit,0)),$E161)),0)</f>
        <v>0</v>
      </c>
      <c r="W161" s="827">
        <f t="shared" si="15"/>
        <v>0</v>
      </c>
      <c r="X161" s="365">
        <f>IFERROR(IF(AND($A161="Layered-Over", OR($W161="14-P",$W161="15-P",$W161="16-P",$W161="17-P",$W161="18-P",$W161="19-P",$W161="20-P")),
      INDEX('Wage Grid'!M$14:M$20, MATCH(W161, ListLayeredOverParaproGridLevel, 0)),
      INDEX('Wage Grid'!G$14:G$56, MATCH(W161, ListGridLevel, 0))), 0)</f>
        <v>0</v>
      </c>
      <c r="Y161" s="365">
        <f>IFERROR(IF(AND($A161="Layered-Over", OR($W161="14-P",$W161="15-P",$W161="16-P",$W161="17-P",$W161="18-P",$W161="19-P",$W161="20-P")),
      INDEX('Wage Grid'!N$14:N$20, MATCH($W161, ListLayeredOverParaproGridLevel, 0)),
      INDEX('Wage Grid'!H$14:H$56, MATCH($W161, ListGridLevel, 0))), 0)</f>
        <v>0</v>
      </c>
      <c r="Z161" s="365">
        <f>IFERROR(IF(AND($A161="Layered-Over", OR($W161="14-P",$W161="15-P",$W161="16-P",$W161="17-P",$W161="18-P",$W161="19-P",$W161="20-P")),
      INDEX('Wage Grid'!O$14:O$20, MATCH($W161, ListLayeredOverParaproGridLevel, 0)),
      INDEX('Wage Grid'!I$14:I$56, MATCH($W161, ListGridLevel, 0))), 0)</f>
        <v>0</v>
      </c>
      <c r="AA161" s="365">
        <f>IFERROR(IF(AND($A161="Layered-Over", OR($W161="14-P",$W161="15-P",$W161="16-P",$W161="17-P",$W161="18-P",$W161="19-P",$W161="20-P")),
      INDEX('Wage Grid'!P$14:P$20, MATCH($W161, ListLayeredOverParaproGridLevel, 0)),
      INDEX('Wage Grid'!J$14:J$56, MATCH($W161, ListGridLevel, 0))), 0)</f>
        <v>0</v>
      </c>
      <c r="AB161" s="365">
        <f t="shared" si="12"/>
        <v>0</v>
      </c>
      <c r="AC161" s="365">
        <f t="shared" si="13"/>
        <v>0</v>
      </c>
    </row>
    <row r="162" spans="1:29" ht="15" customHeight="1" x14ac:dyDescent="0.25">
      <c r="A162" s="256"/>
      <c r="B162" s="64"/>
      <c r="C162" s="257"/>
      <c r="D162" s="70"/>
      <c r="E162" s="258"/>
      <c r="F162" s="946" t="str">
        <f t="shared" si="14"/>
        <v/>
      </c>
      <c r="G162" s="868"/>
      <c r="H162" s="258"/>
      <c r="I162" s="202"/>
      <c r="J162" s="246"/>
      <c r="K162" s="263" t="str">
        <f t="shared" si="16"/>
        <v/>
      </c>
      <c r="L162" s="227"/>
      <c r="M162" s="228"/>
      <c r="N162" s="228"/>
      <c r="O162" s="229"/>
      <c r="P162" s="202"/>
      <c r="Q162" s="189"/>
      <c r="R162" s="977"/>
      <c r="S162" s="978"/>
      <c r="T162" s="979"/>
      <c r="U162" s="983">
        <f>_xlfn.IFNA(IF($A162="Layered-Over",INDEX('Wage Grid'!$D$14:$D$80,MATCH($B162,ListBargainingUnit,0)),IF($C162=0,INDEX('Wage Grid'!$C$14:$C$80,MATCH($B162,ListBargainingUnit,0)),$C162)),0)</f>
        <v>0</v>
      </c>
      <c r="V162" s="827">
        <f>_xlfn.IFNA(IF($A162="Layered-Over",INDEX('Wage Grid'!$D$14:$D$80,MATCH($D162,ListBargainingUnit,0)),IF($E162=0,INDEX('Wage Grid'!$C$14:$C$80,MATCH($D162,ListBargainingUnit,0)),$E162)),0)</f>
        <v>0</v>
      </c>
      <c r="W162" s="827">
        <f t="shared" si="15"/>
        <v>0</v>
      </c>
      <c r="X162" s="365">
        <f>IFERROR(IF(AND($A162="Layered-Over", OR($W162="14-P",$W162="15-P",$W162="16-P",$W162="17-P",$W162="18-P",$W162="19-P",$W162="20-P")),
      INDEX('Wage Grid'!M$14:M$20, MATCH(W162, ListLayeredOverParaproGridLevel, 0)),
      INDEX('Wage Grid'!G$14:G$56, MATCH(W162, ListGridLevel, 0))), 0)</f>
        <v>0</v>
      </c>
      <c r="Y162" s="365">
        <f>IFERROR(IF(AND($A162="Layered-Over", OR($W162="14-P",$W162="15-P",$W162="16-P",$W162="17-P",$W162="18-P",$W162="19-P",$W162="20-P")),
      INDEX('Wage Grid'!N$14:N$20, MATCH($W162, ListLayeredOverParaproGridLevel, 0)),
      INDEX('Wage Grid'!H$14:H$56, MATCH($W162, ListGridLevel, 0))), 0)</f>
        <v>0</v>
      </c>
      <c r="Z162" s="365">
        <f>IFERROR(IF(AND($A162="Layered-Over", OR($W162="14-P",$W162="15-P",$W162="16-P",$W162="17-P",$W162="18-P",$W162="19-P",$W162="20-P")),
      INDEX('Wage Grid'!O$14:O$20, MATCH($W162, ListLayeredOverParaproGridLevel, 0)),
      INDEX('Wage Grid'!I$14:I$56, MATCH($W162, ListGridLevel, 0))), 0)</f>
        <v>0</v>
      </c>
      <c r="AA162" s="365">
        <f>IFERROR(IF(AND($A162="Layered-Over", OR($W162="14-P",$W162="15-P",$W162="16-P",$W162="17-P",$W162="18-P",$W162="19-P",$W162="20-P")),
      INDEX('Wage Grid'!P$14:P$20, MATCH($W162, ListLayeredOverParaproGridLevel, 0)),
      INDEX('Wage Grid'!J$14:J$56, MATCH($W162, ListGridLevel, 0))), 0)</f>
        <v>0</v>
      </c>
      <c r="AB162" s="365">
        <f t="shared" si="12"/>
        <v>0</v>
      </c>
      <c r="AC162" s="365">
        <f t="shared" si="13"/>
        <v>0</v>
      </c>
    </row>
    <row r="163" spans="1:29" ht="15" customHeight="1" x14ac:dyDescent="0.25">
      <c r="A163" s="256"/>
      <c r="B163" s="64"/>
      <c r="C163" s="257"/>
      <c r="D163" s="70"/>
      <c r="E163" s="258"/>
      <c r="F163" s="946" t="str">
        <f t="shared" si="14"/>
        <v/>
      </c>
      <c r="G163" s="868"/>
      <c r="H163" s="258"/>
      <c r="I163" s="202"/>
      <c r="J163" s="246"/>
      <c r="K163" s="263" t="str">
        <f t="shared" si="16"/>
        <v/>
      </c>
      <c r="L163" s="227"/>
      <c r="M163" s="228"/>
      <c r="N163" s="228"/>
      <c r="O163" s="229"/>
      <c r="P163" s="202"/>
      <c r="Q163" s="189"/>
      <c r="R163" s="977"/>
      <c r="S163" s="978"/>
      <c r="T163" s="979"/>
      <c r="U163" s="983">
        <f>_xlfn.IFNA(IF($A163="Layered-Over",INDEX('Wage Grid'!$D$14:$D$80,MATCH($B163,ListBargainingUnit,0)),IF($C163=0,INDEX('Wage Grid'!$C$14:$C$80,MATCH($B163,ListBargainingUnit,0)),$C163)),0)</f>
        <v>0</v>
      </c>
      <c r="V163" s="827">
        <f>_xlfn.IFNA(IF($A163="Layered-Over",INDEX('Wage Grid'!$D$14:$D$80,MATCH($D163,ListBargainingUnit,0)),IF($E163=0,INDEX('Wage Grid'!$C$14:$C$80,MATCH($D163,ListBargainingUnit,0)),$E163)),0)</f>
        <v>0</v>
      </c>
      <c r="W163" s="827">
        <f t="shared" si="15"/>
        <v>0</v>
      </c>
      <c r="X163" s="365">
        <f>IFERROR(IF(AND($A163="Layered-Over", OR($W163="14-P",$W163="15-P",$W163="16-P",$W163="17-P",$W163="18-P",$W163="19-P",$W163="20-P")),
      INDEX('Wage Grid'!M$14:M$20, MATCH(W163, ListLayeredOverParaproGridLevel, 0)),
      INDEX('Wage Grid'!G$14:G$56, MATCH(W163, ListGridLevel, 0))), 0)</f>
        <v>0</v>
      </c>
      <c r="Y163" s="365">
        <f>IFERROR(IF(AND($A163="Layered-Over", OR($W163="14-P",$W163="15-P",$W163="16-P",$W163="17-P",$W163="18-P",$W163="19-P",$W163="20-P")),
      INDEX('Wage Grid'!N$14:N$20, MATCH($W163, ListLayeredOverParaproGridLevel, 0)),
      INDEX('Wage Grid'!H$14:H$56, MATCH($W163, ListGridLevel, 0))), 0)</f>
        <v>0</v>
      </c>
      <c r="Z163" s="365">
        <f>IFERROR(IF(AND($A163="Layered-Over", OR($W163="14-P",$W163="15-P",$W163="16-P",$W163="17-P",$W163="18-P",$W163="19-P",$W163="20-P")),
      INDEX('Wage Grid'!O$14:O$20, MATCH($W163, ListLayeredOverParaproGridLevel, 0)),
      INDEX('Wage Grid'!I$14:I$56, MATCH($W163, ListGridLevel, 0))), 0)</f>
        <v>0</v>
      </c>
      <c r="AA163" s="365">
        <f>IFERROR(IF(AND($A163="Layered-Over", OR($W163="14-P",$W163="15-P",$W163="16-P",$W163="17-P",$W163="18-P",$W163="19-P",$W163="20-P")),
      INDEX('Wage Grid'!P$14:P$20, MATCH($W163, ListLayeredOverParaproGridLevel, 0)),
      INDEX('Wage Grid'!J$14:J$56, MATCH($W163, ListGridLevel, 0))), 0)</f>
        <v>0</v>
      </c>
      <c r="AB163" s="365">
        <f t="shared" si="12"/>
        <v>0</v>
      </c>
      <c r="AC163" s="365">
        <f t="shared" si="13"/>
        <v>0</v>
      </c>
    </row>
    <row r="164" spans="1:29" ht="15" customHeight="1" x14ac:dyDescent="0.25">
      <c r="A164" s="256"/>
      <c r="B164" s="64"/>
      <c r="C164" s="257"/>
      <c r="D164" s="70"/>
      <c r="E164" s="258"/>
      <c r="F164" s="946" t="str">
        <f t="shared" si="14"/>
        <v/>
      </c>
      <c r="G164" s="868"/>
      <c r="H164" s="258"/>
      <c r="I164" s="202"/>
      <c r="J164" s="246"/>
      <c r="K164" s="263" t="str">
        <f t="shared" si="16"/>
        <v/>
      </c>
      <c r="L164" s="227"/>
      <c r="M164" s="228"/>
      <c r="N164" s="228"/>
      <c r="O164" s="229"/>
      <c r="P164" s="202"/>
      <c r="Q164" s="189"/>
      <c r="R164" s="977"/>
      <c r="S164" s="978"/>
      <c r="T164" s="979"/>
      <c r="U164" s="983">
        <f>_xlfn.IFNA(IF($A164="Layered-Over",INDEX('Wage Grid'!$D$14:$D$80,MATCH($B164,ListBargainingUnit,0)),IF($C164=0,INDEX('Wage Grid'!$C$14:$C$80,MATCH($B164,ListBargainingUnit,0)),$C164)),0)</f>
        <v>0</v>
      </c>
      <c r="V164" s="827">
        <f>_xlfn.IFNA(IF($A164="Layered-Over",INDEX('Wage Grid'!$D$14:$D$80,MATCH($D164,ListBargainingUnit,0)),IF($E164=0,INDEX('Wage Grid'!$C$14:$C$80,MATCH($D164,ListBargainingUnit,0)),$E164)),0)</f>
        <v>0</v>
      </c>
      <c r="W164" s="827">
        <f t="shared" si="15"/>
        <v>0</v>
      </c>
      <c r="X164" s="365">
        <f>IFERROR(IF(AND($A164="Layered-Over", OR($W164="14-P",$W164="15-P",$W164="16-P",$W164="17-P",$W164="18-P",$W164="19-P",$W164="20-P")),
      INDEX('Wage Grid'!M$14:M$20, MATCH(W164, ListLayeredOverParaproGridLevel, 0)),
      INDEX('Wage Grid'!G$14:G$56, MATCH(W164, ListGridLevel, 0))), 0)</f>
        <v>0</v>
      </c>
      <c r="Y164" s="365">
        <f>IFERROR(IF(AND($A164="Layered-Over", OR($W164="14-P",$W164="15-P",$W164="16-P",$W164="17-P",$W164="18-P",$W164="19-P",$W164="20-P")),
      INDEX('Wage Grid'!N$14:N$20, MATCH($W164, ListLayeredOverParaproGridLevel, 0)),
      INDEX('Wage Grid'!H$14:H$56, MATCH($W164, ListGridLevel, 0))), 0)</f>
        <v>0</v>
      </c>
      <c r="Z164" s="365">
        <f>IFERROR(IF(AND($A164="Layered-Over", OR($W164="14-P",$W164="15-P",$W164="16-P",$W164="17-P",$W164="18-P",$W164="19-P",$W164="20-P")),
      INDEX('Wage Grid'!O$14:O$20, MATCH($W164, ListLayeredOverParaproGridLevel, 0)),
      INDEX('Wage Grid'!I$14:I$56, MATCH($W164, ListGridLevel, 0))), 0)</f>
        <v>0</v>
      </c>
      <c r="AA164" s="365">
        <f>IFERROR(IF(AND($A164="Layered-Over", OR($W164="14-P",$W164="15-P",$W164="16-P",$W164="17-P",$W164="18-P",$W164="19-P",$W164="20-P")),
      INDEX('Wage Grid'!P$14:P$20, MATCH($W164, ListLayeredOverParaproGridLevel, 0)),
      INDEX('Wage Grid'!J$14:J$56, MATCH($W164, ListGridLevel, 0))), 0)</f>
        <v>0</v>
      </c>
      <c r="AB164" s="365">
        <f t="shared" si="12"/>
        <v>0</v>
      </c>
      <c r="AC164" s="365">
        <f t="shared" si="13"/>
        <v>0</v>
      </c>
    </row>
    <row r="165" spans="1:29" ht="15" customHeight="1" x14ac:dyDescent="0.25">
      <c r="A165" s="256"/>
      <c r="B165" s="64"/>
      <c r="C165" s="257"/>
      <c r="D165" s="70"/>
      <c r="E165" s="258"/>
      <c r="F165" s="946" t="str">
        <f t="shared" si="14"/>
        <v/>
      </c>
      <c r="G165" s="868"/>
      <c r="H165" s="258"/>
      <c r="I165" s="202"/>
      <c r="J165" s="246"/>
      <c r="K165" s="263" t="str">
        <f t="shared" si="16"/>
        <v/>
      </c>
      <c r="L165" s="227"/>
      <c r="M165" s="228"/>
      <c r="N165" s="228"/>
      <c r="O165" s="229"/>
      <c r="P165" s="202"/>
      <c r="Q165" s="189"/>
      <c r="R165" s="977"/>
      <c r="S165" s="978"/>
      <c r="T165" s="979"/>
      <c r="U165" s="983">
        <f>_xlfn.IFNA(IF($A165="Layered-Over",INDEX('Wage Grid'!$D$14:$D$80,MATCH($B165,ListBargainingUnit,0)),IF($C165=0,INDEX('Wage Grid'!$C$14:$C$80,MATCH($B165,ListBargainingUnit,0)),$C165)),0)</f>
        <v>0</v>
      </c>
      <c r="V165" s="827">
        <f>_xlfn.IFNA(IF($A165="Layered-Over",INDEX('Wage Grid'!$D$14:$D$80,MATCH($D165,ListBargainingUnit,0)),IF($E165=0,INDEX('Wage Grid'!$C$14:$C$80,MATCH($D165,ListBargainingUnit,0)),$E165)),0)</f>
        <v>0</v>
      </c>
      <c r="W165" s="827">
        <f t="shared" si="15"/>
        <v>0</v>
      </c>
      <c r="X165" s="365">
        <f>IFERROR(IF(AND($A165="Layered-Over", OR($W165="14-P",$W165="15-P",$W165="16-P",$W165="17-P",$W165="18-P",$W165="19-P",$W165="20-P")),
      INDEX('Wage Grid'!M$14:M$20, MATCH(W165, ListLayeredOverParaproGridLevel, 0)),
      INDEX('Wage Grid'!G$14:G$56, MATCH(W165, ListGridLevel, 0))), 0)</f>
        <v>0</v>
      </c>
      <c r="Y165" s="365">
        <f>IFERROR(IF(AND($A165="Layered-Over", OR($W165="14-P",$W165="15-P",$W165="16-P",$W165="17-P",$W165="18-P",$W165="19-P",$W165="20-P")),
      INDEX('Wage Grid'!N$14:N$20, MATCH($W165, ListLayeredOverParaproGridLevel, 0)),
      INDEX('Wage Grid'!H$14:H$56, MATCH($W165, ListGridLevel, 0))), 0)</f>
        <v>0</v>
      </c>
      <c r="Z165" s="365">
        <f>IFERROR(IF(AND($A165="Layered-Over", OR($W165="14-P",$W165="15-P",$W165="16-P",$W165="17-P",$W165="18-P",$W165="19-P",$W165="20-P")),
      INDEX('Wage Grid'!O$14:O$20, MATCH($W165, ListLayeredOverParaproGridLevel, 0)),
      INDEX('Wage Grid'!I$14:I$56, MATCH($W165, ListGridLevel, 0))), 0)</f>
        <v>0</v>
      </c>
      <c r="AA165" s="365">
        <f>IFERROR(IF(AND($A165="Layered-Over", OR($W165="14-P",$W165="15-P",$W165="16-P",$W165="17-P",$W165="18-P",$W165="19-P",$W165="20-P")),
      INDEX('Wage Grid'!P$14:P$20, MATCH($W165, ListLayeredOverParaproGridLevel, 0)),
      INDEX('Wage Grid'!J$14:J$56, MATCH($W165, ListGridLevel, 0))), 0)</f>
        <v>0</v>
      </c>
      <c r="AB165" s="365">
        <f t="shared" si="12"/>
        <v>0</v>
      </c>
      <c r="AC165" s="365">
        <f t="shared" si="13"/>
        <v>0</v>
      </c>
    </row>
    <row r="166" spans="1:29" ht="15" customHeight="1" x14ac:dyDescent="0.25">
      <c r="A166" s="256"/>
      <c r="B166" s="64"/>
      <c r="C166" s="257"/>
      <c r="D166" s="70"/>
      <c r="E166" s="258"/>
      <c r="F166" s="946" t="str">
        <f t="shared" si="14"/>
        <v/>
      </c>
      <c r="G166" s="868"/>
      <c r="H166" s="258"/>
      <c r="I166" s="202"/>
      <c r="J166" s="246"/>
      <c r="K166" s="263" t="str">
        <f t="shared" si="16"/>
        <v/>
      </c>
      <c r="L166" s="227"/>
      <c r="M166" s="228"/>
      <c r="N166" s="228"/>
      <c r="O166" s="229"/>
      <c r="P166" s="202"/>
      <c r="Q166" s="189"/>
      <c r="R166" s="977"/>
      <c r="S166" s="978"/>
      <c r="T166" s="979"/>
      <c r="U166" s="983">
        <f>_xlfn.IFNA(IF($A166="Layered-Over",INDEX('Wage Grid'!$D$14:$D$80,MATCH($B166,ListBargainingUnit,0)),IF($C166=0,INDEX('Wage Grid'!$C$14:$C$80,MATCH($B166,ListBargainingUnit,0)),$C166)),0)</f>
        <v>0</v>
      </c>
      <c r="V166" s="827">
        <f>_xlfn.IFNA(IF($A166="Layered-Over",INDEX('Wage Grid'!$D$14:$D$80,MATCH($D166,ListBargainingUnit,0)),IF($E166=0,INDEX('Wage Grid'!$C$14:$C$80,MATCH($D166,ListBargainingUnit,0)),$E166)),0)</f>
        <v>0</v>
      </c>
      <c r="W166" s="827">
        <f t="shared" si="15"/>
        <v>0</v>
      </c>
      <c r="X166" s="365">
        <f>IFERROR(IF(AND($A166="Layered-Over", OR($W166="14-P",$W166="15-P",$W166="16-P",$W166="17-P",$W166="18-P",$W166="19-P",$W166="20-P")),
      INDEX('Wage Grid'!M$14:M$20, MATCH(W166, ListLayeredOverParaproGridLevel, 0)),
      INDEX('Wage Grid'!G$14:G$56, MATCH(W166, ListGridLevel, 0))), 0)</f>
        <v>0</v>
      </c>
      <c r="Y166" s="365">
        <f>IFERROR(IF(AND($A166="Layered-Over", OR($W166="14-P",$W166="15-P",$W166="16-P",$W166="17-P",$W166="18-P",$W166="19-P",$W166="20-P")),
      INDEX('Wage Grid'!N$14:N$20, MATCH($W166, ListLayeredOverParaproGridLevel, 0)),
      INDEX('Wage Grid'!H$14:H$56, MATCH($W166, ListGridLevel, 0))), 0)</f>
        <v>0</v>
      </c>
      <c r="Z166" s="365">
        <f>IFERROR(IF(AND($A166="Layered-Over", OR($W166="14-P",$W166="15-P",$W166="16-P",$W166="17-P",$W166="18-P",$W166="19-P",$W166="20-P")),
      INDEX('Wage Grid'!O$14:O$20, MATCH($W166, ListLayeredOverParaproGridLevel, 0)),
      INDEX('Wage Grid'!I$14:I$56, MATCH($W166, ListGridLevel, 0))), 0)</f>
        <v>0</v>
      </c>
      <c r="AA166" s="365">
        <f>IFERROR(IF(AND($A166="Layered-Over", OR($W166="14-P",$W166="15-P",$W166="16-P",$W166="17-P",$W166="18-P",$W166="19-P",$W166="20-P")),
      INDEX('Wage Grid'!P$14:P$20, MATCH($W166, ListLayeredOverParaproGridLevel, 0)),
      INDEX('Wage Grid'!J$14:J$56, MATCH($W166, ListGridLevel, 0))), 0)</f>
        <v>0</v>
      </c>
      <c r="AB166" s="365">
        <f t="shared" si="12"/>
        <v>0</v>
      </c>
      <c r="AC166" s="365">
        <f t="shared" si="13"/>
        <v>0</v>
      </c>
    </row>
    <row r="167" spans="1:29" ht="15" customHeight="1" x14ac:dyDescent="0.25">
      <c r="A167" s="256"/>
      <c r="B167" s="64"/>
      <c r="C167" s="257"/>
      <c r="D167" s="70"/>
      <c r="E167" s="258"/>
      <c r="F167" s="946" t="str">
        <f t="shared" si="14"/>
        <v/>
      </c>
      <c r="G167" s="868"/>
      <c r="H167" s="258"/>
      <c r="I167" s="202"/>
      <c r="J167" s="246"/>
      <c r="K167" s="263" t="str">
        <f t="shared" si="16"/>
        <v/>
      </c>
      <c r="L167" s="227"/>
      <c r="M167" s="228"/>
      <c r="N167" s="228"/>
      <c r="O167" s="229"/>
      <c r="P167" s="202"/>
      <c r="Q167" s="189"/>
      <c r="R167" s="977"/>
      <c r="S167" s="978"/>
      <c r="T167" s="979"/>
      <c r="U167" s="983">
        <f>_xlfn.IFNA(IF($A167="Layered-Over",INDEX('Wage Grid'!$D$14:$D$80,MATCH($B167,ListBargainingUnit,0)),IF($C167=0,INDEX('Wage Grid'!$C$14:$C$80,MATCH($B167,ListBargainingUnit,0)),$C167)),0)</f>
        <v>0</v>
      </c>
      <c r="V167" s="827">
        <f>_xlfn.IFNA(IF($A167="Layered-Over",INDEX('Wage Grid'!$D$14:$D$80,MATCH($D167,ListBargainingUnit,0)),IF($E167=0,INDEX('Wage Grid'!$C$14:$C$80,MATCH($D167,ListBargainingUnit,0)),$E167)),0)</f>
        <v>0</v>
      </c>
      <c r="W167" s="827">
        <f t="shared" si="15"/>
        <v>0</v>
      </c>
      <c r="X167" s="365">
        <f>IFERROR(IF(AND($A167="Layered-Over", OR($W167="14-P",$W167="15-P",$W167="16-P",$W167="17-P",$W167="18-P",$W167="19-P",$W167="20-P")),
      INDEX('Wage Grid'!M$14:M$20, MATCH(W167, ListLayeredOverParaproGridLevel, 0)),
      INDEX('Wage Grid'!G$14:G$56, MATCH(W167, ListGridLevel, 0))), 0)</f>
        <v>0</v>
      </c>
      <c r="Y167" s="365">
        <f>IFERROR(IF(AND($A167="Layered-Over", OR($W167="14-P",$W167="15-P",$W167="16-P",$W167="17-P",$W167="18-P",$W167="19-P",$W167="20-P")),
      INDEX('Wage Grid'!N$14:N$20, MATCH($W167, ListLayeredOverParaproGridLevel, 0)),
      INDEX('Wage Grid'!H$14:H$56, MATCH($W167, ListGridLevel, 0))), 0)</f>
        <v>0</v>
      </c>
      <c r="Z167" s="365">
        <f>IFERROR(IF(AND($A167="Layered-Over", OR($W167="14-P",$W167="15-P",$W167="16-P",$W167="17-P",$W167="18-P",$W167="19-P",$W167="20-P")),
      INDEX('Wage Grid'!O$14:O$20, MATCH($W167, ListLayeredOverParaproGridLevel, 0)),
      INDEX('Wage Grid'!I$14:I$56, MATCH($W167, ListGridLevel, 0))), 0)</f>
        <v>0</v>
      </c>
      <c r="AA167" s="365">
        <f>IFERROR(IF(AND($A167="Layered-Over", OR($W167="14-P",$W167="15-P",$W167="16-P",$W167="17-P",$W167="18-P",$W167="19-P",$W167="20-P")),
      INDEX('Wage Grid'!P$14:P$20, MATCH($W167, ListLayeredOverParaproGridLevel, 0)),
      INDEX('Wage Grid'!J$14:J$56, MATCH($W167, ListGridLevel, 0))), 0)</f>
        <v>0</v>
      </c>
      <c r="AB167" s="365">
        <f t="shared" si="12"/>
        <v>0</v>
      </c>
      <c r="AC167" s="365">
        <f t="shared" si="13"/>
        <v>0</v>
      </c>
    </row>
    <row r="168" spans="1:29" ht="15" customHeight="1" x14ac:dyDescent="0.25">
      <c r="A168" s="256"/>
      <c r="B168" s="64"/>
      <c r="C168" s="257"/>
      <c r="D168" s="70"/>
      <c r="E168" s="258"/>
      <c r="F168" s="946" t="str">
        <f t="shared" si="14"/>
        <v/>
      </c>
      <c r="G168" s="868"/>
      <c r="H168" s="258"/>
      <c r="I168" s="202"/>
      <c r="J168" s="246"/>
      <c r="K168" s="263" t="str">
        <f t="shared" si="16"/>
        <v/>
      </c>
      <c r="L168" s="227"/>
      <c r="M168" s="228"/>
      <c r="N168" s="228"/>
      <c r="O168" s="229"/>
      <c r="P168" s="202"/>
      <c r="Q168" s="189"/>
      <c r="R168" s="977"/>
      <c r="S168" s="978"/>
      <c r="T168" s="979"/>
      <c r="U168" s="983">
        <f>_xlfn.IFNA(IF($A168="Layered-Over",INDEX('Wage Grid'!$D$14:$D$80,MATCH($B168,ListBargainingUnit,0)),IF($C168=0,INDEX('Wage Grid'!$C$14:$C$80,MATCH($B168,ListBargainingUnit,0)),$C168)),0)</f>
        <v>0</v>
      </c>
      <c r="V168" s="827">
        <f>_xlfn.IFNA(IF($A168="Layered-Over",INDEX('Wage Grid'!$D$14:$D$80,MATCH($D168,ListBargainingUnit,0)),IF($E168=0,INDEX('Wage Grid'!$C$14:$C$80,MATCH($D168,ListBargainingUnit,0)),$E168)),0)</f>
        <v>0</v>
      </c>
      <c r="W168" s="827">
        <f t="shared" si="15"/>
        <v>0</v>
      </c>
      <c r="X168" s="365">
        <f>IFERROR(IF(AND($A168="Layered-Over", OR($W168="14-P",$W168="15-P",$W168="16-P",$W168="17-P",$W168="18-P",$W168="19-P",$W168="20-P")),
      INDEX('Wage Grid'!M$14:M$20, MATCH(W168, ListLayeredOverParaproGridLevel, 0)),
      INDEX('Wage Grid'!G$14:G$56, MATCH(W168, ListGridLevel, 0))), 0)</f>
        <v>0</v>
      </c>
      <c r="Y168" s="365">
        <f>IFERROR(IF(AND($A168="Layered-Over", OR($W168="14-P",$W168="15-P",$W168="16-P",$W168="17-P",$W168="18-P",$W168="19-P",$W168="20-P")),
      INDEX('Wage Grid'!N$14:N$20, MATCH($W168, ListLayeredOverParaproGridLevel, 0)),
      INDEX('Wage Grid'!H$14:H$56, MATCH($W168, ListGridLevel, 0))), 0)</f>
        <v>0</v>
      </c>
      <c r="Z168" s="365">
        <f>IFERROR(IF(AND($A168="Layered-Over", OR($W168="14-P",$W168="15-P",$W168="16-P",$W168="17-P",$W168="18-P",$W168="19-P",$W168="20-P")),
      INDEX('Wage Grid'!O$14:O$20, MATCH($W168, ListLayeredOverParaproGridLevel, 0)),
      INDEX('Wage Grid'!I$14:I$56, MATCH($W168, ListGridLevel, 0))), 0)</f>
        <v>0</v>
      </c>
      <c r="AA168" s="365">
        <f>IFERROR(IF(AND($A168="Layered-Over", OR($W168="14-P",$W168="15-P",$W168="16-P",$W168="17-P",$W168="18-P",$W168="19-P",$W168="20-P")),
      INDEX('Wage Grid'!P$14:P$20, MATCH($W168, ListLayeredOverParaproGridLevel, 0)),
      INDEX('Wage Grid'!J$14:J$56, MATCH($W168, ListGridLevel, 0))), 0)</f>
        <v>0</v>
      </c>
      <c r="AB168" s="365">
        <f t="shared" si="12"/>
        <v>0</v>
      </c>
      <c r="AC168" s="365">
        <f t="shared" si="13"/>
        <v>0</v>
      </c>
    </row>
    <row r="169" spans="1:29" ht="15" customHeight="1" x14ac:dyDescent="0.25">
      <c r="A169" s="256"/>
      <c r="B169" s="64"/>
      <c r="C169" s="257"/>
      <c r="D169" s="70"/>
      <c r="E169" s="258"/>
      <c r="F169" s="946" t="str">
        <f t="shared" si="14"/>
        <v/>
      </c>
      <c r="G169" s="868"/>
      <c r="H169" s="258"/>
      <c r="I169" s="202"/>
      <c r="J169" s="246"/>
      <c r="K169" s="263" t="str">
        <f t="shared" si="16"/>
        <v/>
      </c>
      <c r="L169" s="227"/>
      <c r="M169" s="228"/>
      <c r="N169" s="228"/>
      <c r="O169" s="229"/>
      <c r="P169" s="202"/>
      <c r="Q169" s="189"/>
      <c r="R169" s="977"/>
      <c r="S169" s="978"/>
      <c r="T169" s="979"/>
      <c r="U169" s="983">
        <f>_xlfn.IFNA(IF($A169="Layered-Over",INDEX('Wage Grid'!$D$14:$D$80,MATCH($B169,ListBargainingUnit,0)),IF($C169=0,INDEX('Wage Grid'!$C$14:$C$80,MATCH($B169,ListBargainingUnit,0)),$C169)),0)</f>
        <v>0</v>
      </c>
      <c r="V169" s="827">
        <f>_xlfn.IFNA(IF($A169="Layered-Over",INDEX('Wage Grid'!$D$14:$D$80,MATCH($D169,ListBargainingUnit,0)),IF($E169=0,INDEX('Wage Grid'!$C$14:$C$80,MATCH($D169,ListBargainingUnit,0)),$E169)),0)</f>
        <v>0</v>
      </c>
      <c r="W169" s="827">
        <f t="shared" si="15"/>
        <v>0</v>
      </c>
      <c r="X169" s="365">
        <f>IFERROR(IF(AND($A169="Layered-Over", OR($W169="14-P",$W169="15-P",$W169="16-P",$W169="17-P",$W169="18-P",$W169="19-P",$W169="20-P")),
      INDEX('Wage Grid'!M$14:M$20, MATCH(W169, ListLayeredOverParaproGridLevel, 0)),
      INDEX('Wage Grid'!G$14:G$56, MATCH(W169, ListGridLevel, 0))), 0)</f>
        <v>0</v>
      </c>
      <c r="Y169" s="365">
        <f>IFERROR(IF(AND($A169="Layered-Over", OR($W169="14-P",$W169="15-P",$W169="16-P",$W169="17-P",$W169="18-P",$W169="19-P",$W169="20-P")),
      INDEX('Wage Grid'!N$14:N$20, MATCH($W169, ListLayeredOverParaproGridLevel, 0)),
      INDEX('Wage Grid'!H$14:H$56, MATCH($W169, ListGridLevel, 0))), 0)</f>
        <v>0</v>
      </c>
      <c r="Z169" s="365">
        <f>IFERROR(IF(AND($A169="Layered-Over", OR($W169="14-P",$W169="15-P",$W169="16-P",$W169="17-P",$W169="18-P",$W169="19-P",$W169="20-P")),
      INDEX('Wage Grid'!O$14:O$20, MATCH($W169, ListLayeredOverParaproGridLevel, 0)),
      INDEX('Wage Grid'!I$14:I$56, MATCH($W169, ListGridLevel, 0))), 0)</f>
        <v>0</v>
      </c>
      <c r="AA169" s="365">
        <f>IFERROR(IF(AND($A169="Layered-Over", OR($W169="14-P",$W169="15-P",$W169="16-P",$W169="17-P",$W169="18-P",$W169="19-P",$W169="20-P")),
      INDEX('Wage Grid'!P$14:P$20, MATCH($W169, ListLayeredOverParaproGridLevel, 0)),
      INDEX('Wage Grid'!J$14:J$56, MATCH($W169, ListGridLevel, 0))), 0)</f>
        <v>0</v>
      </c>
      <c r="AB169" s="365">
        <f t="shared" si="12"/>
        <v>0</v>
      </c>
      <c r="AC169" s="365">
        <f t="shared" si="13"/>
        <v>0</v>
      </c>
    </row>
    <row r="170" spans="1:29" ht="15" customHeight="1" x14ac:dyDescent="0.25">
      <c r="A170" s="256"/>
      <c r="B170" s="64"/>
      <c r="C170" s="257"/>
      <c r="D170" s="70"/>
      <c r="E170" s="258"/>
      <c r="F170" s="946" t="str">
        <f t="shared" si="14"/>
        <v/>
      </c>
      <c r="G170" s="868"/>
      <c r="H170" s="258"/>
      <c r="I170" s="202"/>
      <c r="J170" s="246"/>
      <c r="K170" s="263" t="str">
        <f t="shared" si="16"/>
        <v/>
      </c>
      <c r="L170" s="227"/>
      <c r="M170" s="228"/>
      <c r="N170" s="228"/>
      <c r="O170" s="229"/>
      <c r="P170" s="202"/>
      <c r="Q170" s="189"/>
      <c r="R170" s="977"/>
      <c r="S170" s="978"/>
      <c r="T170" s="979"/>
      <c r="U170" s="983">
        <f>_xlfn.IFNA(IF($A170="Layered-Over",INDEX('Wage Grid'!$D$14:$D$80,MATCH($B170,ListBargainingUnit,0)),IF($C170=0,INDEX('Wage Grid'!$C$14:$C$80,MATCH($B170,ListBargainingUnit,0)),$C170)),0)</f>
        <v>0</v>
      </c>
      <c r="V170" s="827">
        <f>_xlfn.IFNA(IF($A170="Layered-Over",INDEX('Wage Grid'!$D$14:$D$80,MATCH($D170,ListBargainingUnit,0)),IF($E170=0,INDEX('Wage Grid'!$C$14:$C$80,MATCH($D170,ListBargainingUnit,0)),$E170)),0)</f>
        <v>0</v>
      </c>
      <c r="W170" s="827">
        <f t="shared" si="15"/>
        <v>0</v>
      </c>
      <c r="X170" s="365">
        <f>IFERROR(IF(AND($A170="Layered-Over", OR($W170="14-P",$W170="15-P",$W170="16-P",$W170="17-P",$W170="18-P",$W170="19-P",$W170="20-P")),
      INDEX('Wage Grid'!M$14:M$20, MATCH(W170, ListLayeredOverParaproGridLevel, 0)),
      INDEX('Wage Grid'!G$14:G$56, MATCH(W170, ListGridLevel, 0))), 0)</f>
        <v>0</v>
      </c>
      <c r="Y170" s="365">
        <f>IFERROR(IF(AND($A170="Layered-Over", OR($W170="14-P",$W170="15-P",$W170="16-P",$W170="17-P",$W170="18-P",$W170="19-P",$W170="20-P")),
      INDEX('Wage Grid'!N$14:N$20, MATCH($W170, ListLayeredOverParaproGridLevel, 0)),
      INDEX('Wage Grid'!H$14:H$56, MATCH($W170, ListGridLevel, 0))), 0)</f>
        <v>0</v>
      </c>
      <c r="Z170" s="365">
        <f>IFERROR(IF(AND($A170="Layered-Over", OR($W170="14-P",$W170="15-P",$W170="16-P",$W170="17-P",$W170="18-P",$W170="19-P",$W170="20-P")),
      INDEX('Wage Grid'!O$14:O$20, MATCH($W170, ListLayeredOverParaproGridLevel, 0)),
      INDEX('Wage Grid'!I$14:I$56, MATCH($W170, ListGridLevel, 0))), 0)</f>
        <v>0</v>
      </c>
      <c r="AA170" s="365">
        <f>IFERROR(IF(AND($A170="Layered-Over", OR($W170="14-P",$W170="15-P",$W170="16-P",$W170="17-P",$W170="18-P",$W170="19-P",$W170="20-P")),
      INDEX('Wage Grid'!P$14:P$20, MATCH($W170, ListLayeredOverParaproGridLevel, 0)),
      INDEX('Wage Grid'!J$14:J$56, MATCH($W170, ListGridLevel, 0))), 0)</f>
        <v>0</v>
      </c>
      <c r="AB170" s="365">
        <f t="shared" si="12"/>
        <v>0</v>
      </c>
      <c r="AC170" s="365">
        <f t="shared" si="13"/>
        <v>0</v>
      </c>
    </row>
    <row r="171" spans="1:29" ht="15" customHeight="1" x14ac:dyDescent="0.25">
      <c r="A171" s="256"/>
      <c r="B171" s="64"/>
      <c r="C171" s="257"/>
      <c r="D171" s="70"/>
      <c r="E171" s="258"/>
      <c r="F171" s="946" t="str">
        <f t="shared" si="14"/>
        <v/>
      </c>
      <c r="G171" s="868"/>
      <c r="H171" s="258"/>
      <c r="I171" s="202"/>
      <c r="J171" s="246"/>
      <c r="K171" s="263" t="str">
        <f t="shared" si="16"/>
        <v/>
      </c>
      <c r="L171" s="227"/>
      <c r="M171" s="228"/>
      <c r="N171" s="228"/>
      <c r="O171" s="229"/>
      <c r="P171" s="202"/>
      <c r="Q171" s="189"/>
      <c r="R171" s="977"/>
      <c r="S171" s="978"/>
      <c r="T171" s="979"/>
      <c r="U171" s="983">
        <f>_xlfn.IFNA(IF($A171="Layered-Over",INDEX('Wage Grid'!$D$14:$D$80,MATCH($B171,ListBargainingUnit,0)),IF($C171=0,INDEX('Wage Grid'!$C$14:$C$80,MATCH($B171,ListBargainingUnit,0)),$C171)),0)</f>
        <v>0</v>
      </c>
      <c r="V171" s="827">
        <f>_xlfn.IFNA(IF($A171="Layered-Over",INDEX('Wage Grid'!$D$14:$D$80,MATCH($D171,ListBargainingUnit,0)),IF($E171=0,INDEX('Wage Grid'!$C$14:$C$80,MATCH($D171,ListBargainingUnit,0)),$E171)),0)</f>
        <v>0</v>
      </c>
      <c r="W171" s="827">
        <f t="shared" si="15"/>
        <v>0</v>
      </c>
      <c r="X171" s="365">
        <f>IFERROR(IF(AND($A171="Layered-Over", OR($W171="14-P",$W171="15-P",$W171="16-P",$W171="17-P",$W171="18-P",$W171="19-P",$W171="20-P")),
      INDEX('Wage Grid'!M$14:M$20, MATCH(W171, ListLayeredOverParaproGridLevel, 0)),
      INDEX('Wage Grid'!G$14:G$56, MATCH(W171, ListGridLevel, 0))), 0)</f>
        <v>0</v>
      </c>
      <c r="Y171" s="365">
        <f>IFERROR(IF(AND($A171="Layered-Over", OR($W171="14-P",$W171="15-P",$W171="16-P",$W171="17-P",$W171="18-P",$W171="19-P",$W171="20-P")),
      INDEX('Wage Grid'!N$14:N$20, MATCH($W171, ListLayeredOverParaproGridLevel, 0)),
      INDEX('Wage Grid'!H$14:H$56, MATCH($W171, ListGridLevel, 0))), 0)</f>
        <v>0</v>
      </c>
      <c r="Z171" s="365">
        <f>IFERROR(IF(AND($A171="Layered-Over", OR($W171="14-P",$W171="15-P",$W171="16-P",$W171="17-P",$W171="18-P",$W171="19-P",$W171="20-P")),
      INDEX('Wage Grid'!O$14:O$20, MATCH($W171, ListLayeredOverParaproGridLevel, 0)),
      INDEX('Wage Grid'!I$14:I$56, MATCH($W171, ListGridLevel, 0))), 0)</f>
        <v>0</v>
      </c>
      <c r="AA171" s="365">
        <f>IFERROR(IF(AND($A171="Layered-Over", OR($W171="14-P",$W171="15-P",$W171="16-P",$W171="17-P",$W171="18-P",$W171="19-P",$W171="20-P")),
      INDEX('Wage Grid'!P$14:P$20, MATCH($W171, ListLayeredOverParaproGridLevel, 0)),
      INDEX('Wage Grid'!J$14:J$56, MATCH($W171, ListGridLevel, 0))), 0)</f>
        <v>0</v>
      </c>
      <c r="AB171" s="365">
        <f t="shared" si="12"/>
        <v>0</v>
      </c>
      <c r="AC171" s="365">
        <f t="shared" si="13"/>
        <v>0</v>
      </c>
    </row>
    <row r="172" spans="1:29" ht="15" customHeight="1" x14ac:dyDescent="0.25">
      <c r="A172" s="256"/>
      <c r="B172" s="64"/>
      <c r="C172" s="257"/>
      <c r="D172" s="70"/>
      <c r="E172" s="258"/>
      <c r="F172" s="946" t="str">
        <f t="shared" si="14"/>
        <v/>
      </c>
      <c r="G172" s="868"/>
      <c r="H172" s="258"/>
      <c r="I172" s="202"/>
      <c r="J172" s="246"/>
      <c r="K172" s="263" t="str">
        <f t="shared" si="16"/>
        <v/>
      </c>
      <c r="L172" s="227"/>
      <c r="M172" s="228"/>
      <c r="N172" s="228"/>
      <c r="O172" s="229"/>
      <c r="P172" s="202"/>
      <c r="Q172" s="189"/>
      <c r="R172" s="977"/>
      <c r="S172" s="978"/>
      <c r="T172" s="979"/>
      <c r="U172" s="983">
        <f>_xlfn.IFNA(IF($A172="Layered-Over",INDEX('Wage Grid'!$D$14:$D$80,MATCH($B172,ListBargainingUnit,0)),IF($C172=0,INDEX('Wage Grid'!$C$14:$C$80,MATCH($B172,ListBargainingUnit,0)),$C172)),0)</f>
        <v>0</v>
      </c>
      <c r="V172" s="827">
        <f>_xlfn.IFNA(IF($A172="Layered-Over",INDEX('Wage Grid'!$D$14:$D$80,MATCH($D172,ListBargainingUnit,0)),IF($E172=0,INDEX('Wage Grid'!$C$14:$C$80,MATCH($D172,ListBargainingUnit,0)),$E172)),0)</f>
        <v>0</v>
      </c>
      <c r="W172" s="827">
        <f t="shared" si="15"/>
        <v>0</v>
      </c>
      <c r="X172" s="365">
        <f>IFERROR(IF(AND($A172="Layered-Over", OR($W172="14-P",$W172="15-P",$W172="16-P",$W172="17-P",$W172="18-P",$W172="19-P",$W172="20-P")),
      INDEX('Wage Grid'!M$14:M$20, MATCH(W172, ListLayeredOverParaproGridLevel, 0)),
      INDEX('Wage Grid'!G$14:G$56, MATCH(W172, ListGridLevel, 0))), 0)</f>
        <v>0</v>
      </c>
      <c r="Y172" s="365">
        <f>IFERROR(IF(AND($A172="Layered-Over", OR($W172="14-P",$W172="15-P",$W172="16-P",$W172="17-P",$W172="18-P",$W172="19-P",$W172="20-P")),
      INDEX('Wage Grid'!N$14:N$20, MATCH($W172, ListLayeredOverParaproGridLevel, 0)),
      INDEX('Wage Grid'!H$14:H$56, MATCH($W172, ListGridLevel, 0))), 0)</f>
        <v>0</v>
      </c>
      <c r="Z172" s="365">
        <f>IFERROR(IF(AND($A172="Layered-Over", OR($W172="14-P",$W172="15-P",$W172="16-P",$W172="17-P",$W172="18-P",$W172="19-P",$W172="20-P")),
      INDEX('Wage Grid'!O$14:O$20, MATCH($W172, ListLayeredOverParaproGridLevel, 0)),
      INDEX('Wage Grid'!I$14:I$56, MATCH($W172, ListGridLevel, 0))), 0)</f>
        <v>0</v>
      </c>
      <c r="AA172" s="365">
        <f>IFERROR(IF(AND($A172="Layered-Over", OR($W172="14-P",$W172="15-P",$W172="16-P",$W172="17-P",$W172="18-P",$W172="19-P",$W172="20-P")),
      INDEX('Wage Grid'!P$14:P$20, MATCH($W172, ListLayeredOverParaproGridLevel, 0)),
      INDEX('Wage Grid'!J$14:J$56, MATCH($W172, ListGridLevel, 0))), 0)</f>
        <v>0</v>
      </c>
      <c r="AB172" s="365">
        <f t="shared" si="12"/>
        <v>0</v>
      </c>
      <c r="AC172" s="365">
        <f t="shared" si="13"/>
        <v>0</v>
      </c>
    </row>
    <row r="173" spans="1:29" ht="15" customHeight="1" x14ac:dyDescent="0.25">
      <c r="A173" s="256"/>
      <c r="B173" s="64"/>
      <c r="C173" s="257"/>
      <c r="D173" s="70"/>
      <c r="E173" s="258"/>
      <c r="F173" s="946" t="str">
        <f t="shared" si="14"/>
        <v/>
      </c>
      <c r="G173" s="868"/>
      <c r="H173" s="258"/>
      <c r="I173" s="202"/>
      <c r="J173" s="246"/>
      <c r="K173" s="263" t="str">
        <f t="shared" si="16"/>
        <v/>
      </c>
      <c r="L173" s="227"/>
      <c r="M173" s="228"/>
      <c r="N173" s="228"/>
      <c r="O173" s="229"/>
      <c r="P173" s="202"/>
      <c r="Q173" s="189"/>
      <c r="R173" s="977"/>
      <c r="S173" s="978"/>
      <c r="T173" s="979"/>
      <c r="U173" s="983">
        <f>_xlfn.IFNA(IF($A173="Layered-Over",INDEX('Wage Grid'!$D$14:$D$80,MATCH($B173,ListBargainingUnit,0)),IF($C173=0,INDEX('Wage Grid'!$C$14:$C$80,MATCH($B173,ListBargainingUnit,0)),$C173)),0)</f>
        <v>0</v>
      </c>
      <c r="V173" s="827">
        <f>_xlfn.IFNA(IF($A173="Layered-Over",INDEX('Wage Grid'!$D$14:$D$80,MATCH($D173,ListBargainingUnit,0)),IF($E173=0,INDEX('Wage Grid'!$C$14:$C$80,MATCH($D173,ListBargainingUnit,0)),$E173)),0)</f>
        <v>0</v>
      </c>
      <c r="W173" s="827">
        <f t="shared" si="15"/>
        <v>0</v>
      </c>
      <c r="X173" s="365">
        <f>IFERROR(IF(AND($A173="Layered-Over", OR($W173="14-P",$W173="15-P",$W173="16-P",$W173="17-P",$W173="18-P",$W173="19-P",$W173="20-P")),
      INDEX('Wage Grid'!M$14:M$20, MATCH(W173, ListLayeredOverParaproGridLevel, 0)),
      INDEX('Wage Grid'!G$14:G$56, MATCH(W173, ListGridLevel, 0))), 0)</f>
        <v>0</v>
      </c>
      <c r="Y173" s="365">
        <f>IFERROR(IF(AND($A173="Layered-Over", OR($W173="14-P",$W173="15-P",$W173="16-P",$W173="17-P",$W173="18-P",$W173="19-P",$W173="20-P")),
      INDEX('Wage Grid'!N$14:N$20, MATCH($W173, ListLayeredOverParaproGridLevel, 0)),
      INDEX('Wage Grid'!H$14:H$56, MATCH($W173, ListGridLevel, 0))), 0)</f>
        <v>0</v>
      </c>
      <c r="Z173" s="365">
        <f>IFERROR(IF(AND($A173="Layered-Over", OR($W173="14-P",$W173="15-P",$W173="16-P",$W173="17-P",$W173="18-P",$W173="19-P",$W173="20-P")),
      INDEX('Wage Grid'!O$14:O$20, MATCH($W173, ListLayeredOverParaproGridLevel, 0)),
      INDEX('Wage Grid'!I$14:I$56, MATCH($W173, ListGridLevel, 0))), 0)</f>
        <v>0</v>
      </c>
      <c r="AA173" s="365">
        <f>IFERROR(IF(AND($A173="Layered-Over", OR($W173="14-P",$W173="15-P",$W173="16-P",$W173="17-P",$W173="18-P",$W173="19-P",$W173="20-P")),
      INDEX('Wage Grid'!P$14:P$20, MATCH($W173, ListLayeredOverParaproGridLevel, 0)),
      INDEX('Wage Grid'!J$14:J$56, MATCH($W173, ListGridLevel, 0))), 0)</f>
        <v>0</v>
      </c>
      <c r="AB173" s="365">
        <f t="shared" si="12"/>
        <v>0</v>
      </c>
      <c r="AC173" s="365">
        <f t="shared" si="13"/>
        <v>0</v>
      </c>
    </row>
    <row r="174" spans="1:29" ht="15" customHeight="1" x14ac:dyDescent="0.25">
      <c r="A174" s="256"/>
      <c r="B174" s="64"/>
      <c r="C174" s="257"/>
      <c r="D174" s="70"/>
      <c r="E174" s="258"/>
      <c r="F174" s="946" t="str">
        <f t="shared" si="14"/>
        <v/>
      </c>
      <c r="G174" s="868"/>
      <c r="H174" s="258"/>
      <c r="I174" s="202"/>
      <c r="J174" s="246"/>
      <c r="K174" s="263" t="str">
        <f t="shared" si="16"/>
        <v/>
      </c>
      <c r="L174" s="227"/>
      <c r="M174" s="228"/>
      <c r="N174" s="228"/>
      <c r="O174" s="229"/>
      <c r="P174" s="202"/>
      <c r="Q174" s="189"/>
      <c r="R174" s="977"/>
      <c r="S174" s="978"/>
      <c r="T174" s="979"/>
      <c r="U174" s="983">
        <f>_xlfn.IFNA(IF($A174="Layered-Over",INDEX('Wage Grid'!$D$14:$D$80,MATCH($B174,ListBargainingUnit,0)),IF($C174=0,INDEX('Wage Grid'!$C$14:$C$80,MATCH($B174,ListBargainingUnit,0)),$C174)),0)</f>
        <v>0</v>
      </c>
      <c r="V174" s="827">
        <f>_xlfn.IFNA(IF($A174="Layered-Over",INDEX('Wage Grid'!$D$14:$D$80,MATCH($D174,ListBargainingUnit,0)),IF($E174=0,INDEX('Wage Grid'!$C$14:$C$80,MATCH($D174,ListBargainingUnit,0)),$E174)),0)</f>
        <v>0</v>
      </c>
      <c r="W174" s="827">
        <f t="shared" si="15"/>
        <v>0</v>
      </c>
      <c r="X174" s="365">
        <f>IFERROR(IF(AND($A174="Layered-Over", OR($W174="14-P",$W174="15-P",$W174="16-P",$W174="17-P",$W174="18-P",$W174="19-P",$W174="20-P")),
      INDEX('Wage Grid'!M$14:M$20, MATCH(W174, ListLayeredOverParaproGridLevel, 0)),
      INDEX('Wage Grid'!G$14:G$56, MATCH(W174, ListGridLevel, 0))), 0)</f>
        <v>0</v>
      </c>
      <c r="Y174" s="365">
        <f>IFERROR(IF(AND($A174="Layered-Over", OR($W174="14-P",$W174="15-P",$W174="16-P",$W174="17-P",$W174="18-P",$W174="19-P",$W174="20-P")),
      INDEX('Wage Grid'!N$14:N$20, MATCH($W174, ListLayeredOverParaproGridLevel, 0)),
      INDEX('Wage Grid'!H$14:H$56, MATCH($W174, ListGridLevel, 0))), 0)</f>
        <v>0</v>
      </c>
      <c r="Z174" s="365">
        <f>IFERROR(IF(AND($A174="Layered-Over", OR($W174="14-P",$W174="15-P",$W174="16-P",$W174="17-P",$W174="18-P",$W174="19-P",$W174="20-P")),
      INDEX('Wage Grid'!O$14:O$20, MATCH($W174, ListLayeredOverParaproGridLevel, 0)),
      INDEX('Wage Grid'!I$14:I$56, MATCH($W174, ListGridLevel, 0))), 0)</f>
        <v>0</v>
      </c>
      <c r="AA174" s="365">
        <f>IFERROR(IF(AND($A174="Layered-Over", OR($W174="14-P",$W174="15-P",$W174="16-P",$W174="17-P",$W174="18-P",$W174="19-P",$W174="20-P")),
      INDEX('Wage Grid'!P$14:P$20, MATCH($W174, ListLayeredOverParaproGridLevel, 0)),
      INDEX('Wage Grid'!J$14:J$56, MATCH($W174, ListGridLevel, 0))), 0)</f>
        <v>0</v>
      </c>
      <c r="AB174" s="365">
        <f t="shared" si="12"/>
        <v>0</v>
      </c>
      <c r="AC174" s="365">
        <f t="shared" si="13"/>
        <v>0</v>
      </c>
    </row>
    <row r="175" spans="1:29" ht="15" customHeight="1" x14ac:dyDescent="0.25">
      <c r="A175" s="256"/>
      <c r="B175" s="64"/>
      <c r="C175" s="257"/>
      <c r="D175" s="70"/>
      <c r="E175" s="258"/>
      <c r="F175" s="946" t="str">
        <f t="shared" si="14"/>
        <v/>
      </c>
      <c r="G175" s="868"/>
      <c r="H175" s="258"/>
      <c r="I175" s="202"/>
      <c r="J175" s="246"/>
      <c r="K175" s="263" t="str">
        <f t="shared" si="16"/>
        <v/>
      </c>
      <c r="L175" s="227"/>
      <c r="M175" s="228"/>
      <c r="N175" s="228"/>
      <c r="O175" s="229"/>
      <c r="P175" s="202"/>
      <c r="Q175" s="189"/>
      <c r="R175" s="977"/>
      <c r="S175" s="978"/>
      <c r="T175" s="979"/>
      <c r="U175" s="983">
        <f>_xlfn.IFNA(IF($A175="Layered-Over",INDEX('Wage Grid'!$D$14:$D$80,MATCH($B175,ListBargainingUnit,0)),IF($C175=0,INDEX('Wage Grid'!$C$14:$C$80,MATCH($B175,ListBargainingUnit,0)),$C175)),0)</f>
        <v>0</v>
      </c>
      <c r="V175" s="827">
        <f>_xlfn.IFNA(IF($A175="Layered-Over",INDEX('Wage Grid'!$D$14:$D$80,MATCH($D175,ListBargainingUnit,0)),IF($E175=0,INDEX('Wage Grid'!$C$14:$C$80,MATCH($D175,ListBargainingUnit,0)),$E175)),0)</f>
        <v>0</v>
      </c>
      <c r="W175" s="827">
        <f t="shared" si="15"/>
        <v>0</v>
      </c>
      <c r="X175" s="365">
        <f>IFERROR(IF(AND($A175="Layered-Over", OR($W175="14-P",$W175="15-P",$W175="16-P",$W175="17-P",$W175="18-P",$W175="19-P",$W175="20-P")),
      INDEX('Wage Grid'!M$14:M$20, MATCH(W175, ListLayeredOverParaproGridLevel, 0)),
      INDEX('Wage Grid'!G$14:G$56, MATCH(W175, ListGridLevel, 0))), 0)</f>
        <v>0</v>
      </c>
      <c r="Y175" s="365">
        <f>IFERROR(IF(AND($A175="Layered-Over", OR($W175="14-P",$W175="15-P",$W175="16-P",$W175="17-P",$W175="18-P",$W175="19-P",$W175="20-P")),
      INDEX('Wage Grid'!N$14:N$20, MATCH($W175, ListLayeredOverParaproGridLevel, 0)),
      INDEX('Wage Grid'!H$14:H$56, MATCH($W175, ListGridLevel, 0))), 0)</f>
        <v>0</v>
      </c>
      <c r="Z175" s="365">
        <f>IFERROR(IF(AND($A175="Layered-Over", OR($W175="14-P",$W175="15-P",$W175="16-P",$W175="17-P",$W175="18-P",$W175="19-P",$W175="20-P")),
      INDEX('Wage Grid'!O$14:O$20, MATCH($W175, ListLayeredOverParaproGridLevel, 0)),
      INDEX('Wage Grid'!I$14:I$56, MATCH($W175, ListGridLevel, 0))), 0)</f>
        <v>0</v>
      </c>
      <c r="AA175" s="365">
        <f>IFERROR(IF(AND($A175="Layered-Over", OR($W175="14-P",$W175="15-P",$W175="16-P",$W175="17-P",$W175="18-P",$W175="19-P",$W175="20-P")),
      INDEX('Wage Grid'!P$14:P$20, MATCH($W175, ListLayeredOverParaproGridLevel, 0)),
      INDEX('Wage Grid'!J$14:J$56, MATCH($W175, ListGridLevel, 0))), 0)</f>
        <v>0</v>
      </c>
      <c r="AB175" s="365">
        <f t="shared" si="12"/>
        <v>0</v>
      </c>
      <c r="AC175" s="365">
        <f t="shared" si="13"/>
        <v>0</v>
      </c>
    </row>
    <row r="176" spans="1:29" ht="15" customHeight="1" x14ac:dyDescent="0.25">
      <c r="A176" s="256"/>
      <c r="B176" s="64"/>
      <c r="C176" s="257"/>
      <c r="D176" s="70"/>
      <c r="E176" s="258"/>
      <c r="F176" s="946" t="str">
        <f t="shared" si="14"/>
        <v/>
      </c>
      <c r="G176" s="868"/>
      <c r="H176" s="258"/>
      <c r="I176" s="202"/>
      <c r="J176" s="246"/>
      <c r="K176" s="263" t="str">
        <f t="shared" si="16"/>
        <v/>
      </c>
      <c r="L176" s="227"/>
      <c r="M176" s="228"/>
      <c r="N176" s="228"/>
      <c r="O176" s="229"/>
      <c r="P176" s="202"/>
      <c r="Q176" s="189"/>
      <c r="R176" s="977"/>
      <c r="S176" s="978"/>
      <c r="T176" s="979"/>
      <c r="U176" s="983">
        <f>_xlfn.IFNA(IF($A176="Layered-Over",INDEX('Wage Grid'!$D$14:$D$80,MATCH($B176,ListBargainingUnit,0)),IF($C176=0,INDEX('Wage Grid'!$C$14:$C$80,MATCH($B176,ListBargainingUnit,0)),$C176)),0)</f>
        <v>0</v>
      </c>
      <c r="V176" s="827">
        <f>_xlfn.IFNA(IF($A176="Layered-Over",INDEX('Wage Grid'!$D$14:$D$80,MATCH($D176,ListBargainingUnit,0)),IF($E176=0,INDEX('Wage Grid'!$C$14:$C$80,MATCH($D176,ListBargainingUnit,0)),$E176)),0)</f>
        <v>0</v>
      </c>
      <c r="W176" s="827">
        <f t="shared" si="15"/>
        <v>0</v>
      </c>
      <c r="X176" s="365">
        <f>IFERROR(IF(AND($A176="Layered-Over", OR($W176="14-P",$W176="15-P",$W176="16-P",$W176="17-P",$W176="18-P",$W176="19-P",$W176="20-P")),
      INDEX('Wage Grid'!M$14:M$20, MATCH(W176, ListLayeredOverParaproGridLevel, 0)),
      INDEX('Wage Grid'!G$14:G$56, MATCH(W176, ListGridLevel, 0))), 0)</f>
        <v>0</v>
      </c>
      <c r="Y176" s="365">
        <f>IFERROR(IF(AND($A176="Layered-Over", OR($W176="14-P",$W176="15-P",$W176="16-P",$W176="17-P",$W176="18-P",$W176="19-P",$W176="20-P")),
      INDEX('Wage Grid'!N$14:N$20, MATCH($W176, ListLayeredOverParaproGridLevel, 0)),
      INDEX('Wage Grid'!H$14:H$56, MATCH($W176, ListGridLevel, 0))), 0)</f>
        <v>0</v>
      </c>
      <c r="Z176" s="365">
        <f>IFERROR(IF(AND($A176="Layered-Over", OR($W176="14-P",$W176="15-P",$W176="16-P",$W176="17-P",$W176="18-P",$W176="19-P",$W176="20-P")),
      INDEX('Wage Grid'!O$14:O$20, MATCH($W176, ListLayeredOverParaproGridLevel, 0)),
      INDEX('Wage Grid'!I$14:I$56, MATCH($W176, ListGridLevel, 0))), 0)</f>
        <v>0</v>
      </c>
      <c r="AA176" s="365">
        <f>IFERROR(IF(AND($A176="Layered-Over", OR($W176="14-P",$W176="15-P",$W176="16-P",$W176="17-P",$W176="18-P",$W176="19-P",$W176="20-P")),
      INDEX('Wage Grid'!P$14:P$20, MATCH($W176, ListLayeredOverParaproGridLevel, 0)),
      INDEX('Wage Grid'!J$14:J$56, MATCH($W176, ListGridLevel, 0))), 0)</f>
        <v>0</v>
      </c>
      <c r="AB176" s="365">
        <f t="shared" si="12"/>
        <v>0</v>
      </c>
      <c r="AC176" s="365">
        <f t="shared" si="13"/>
        <v>0</v>
      </c>
    </row>
    <row r="177" spans="1:29" ht="15" customHeight="1" x14ac:dyDescent="0.25">
      <c r="A177" s="256"/>
      <c r="B177" s="64"/>
      <c r="C177" s="257"/>
      <c r="D177" s="70"/>
      <c r="E177" s="258"/>
      <c r="F177" s="946" t="str">
        <f t="shared" si="14"/>
        <v/>
      </c>
      <c r="G177" s="868"/>
      <c r="H177" s="258"/>
      <c r="I177" s="202"/>
      <c r="J177" s="246"/>
      <c r="K177" s="263" t="str">
        <f t="shared" si="16"/>
        <v/>
      </c>
      <c r="L177" s="227"/>
      <c r="M177" s="228"/>
      <c r="N177" s="228"/>
      <c r="O177" s="229"/>
      <c r="P177" s="202"/>
      <c r="Q177" s="189"/>
      <c r="R177" s="977"/>
      <c r="S177" s="978"/>
      <c r="T177" s="979"/>
      <c r="U177" s="983">
        <f>_xlfn.IFNA(IF($A177="Layered-Over",INDEX('Wage Grid'!$D$14:$D$80,MATCH($B177,ListBargainingUnit,0)),IF($C177=0,INDEX('Wage Grid'!$C$14:$C$80,MATCH($B177,ListBargainingUnit,0)),$C177)),0)</f>
        <v>0</v>
      </c>
      <c r="V177" s="827">
        <f>_xlfn.IFNA(IF($A177="Layered-Over",INDEX('Wage Grid'!$D$14:$D$80,MATCH($D177,ListBargainingUnit,0)),IF($E177=0,INDEX('Wage Grid'!$C$14:$C$80,MATCH($D177,ListBargainingUnit,0)),$E177)),0)</f>
        <v>0</v>
      </c>
      <c r="W177" s="827">
        <f t="shared" si="15"/>
        <v>0</v>
      </c>
      <c r="X177" s="365">
        <f>IFERROR(IF(AND($A177="Layered-Over", OR($W177="14-P",$W177="15-P",$W177="16-P",$W177="17-P",$W177="18-P",$W177="19-P",$W177="20-P")),
      INDEX('Wage Grid'!M$14:M$20, MATCH(W177, ListLayeredOverParaproGridLevel, 0)),
      INDEX('Wage Grid'!G$14:G$56, MATCH(W177, ListGridLevel, 0))), 0)</f>
        <v>0</v>
      </c>
      <c r="Y177" s="365">
        <f>IFERROR(IF(AND($A177="Layered-Over", OR($W177="14-P",$W177="15-P",$W177="16-P",$W177="17-P",$W177="18-P",$W177="19-P",$W177="20-P")),
      INDEX('Wage Grid'!N$14:N$20, MATCH($W177, ListLayeredOverParaproGridLevel, 0)),
      INDEX('Wage Grid'!H$14:H$56, MATCH($W177, ListGridLevel, 0))), 0)</f>
        <v>0</v>
      </c>
      <c r="Z177" s="365">
        <f>IFERROR(IF(AND($A177="Layered-Over", OR($W177="14-P",$W177="15-P",$W177="16-P",$W177="17-P",$W177="18-P",$W177="19-P",$W177="20-P")),
      INDEX('Wage Grid'!O$14:O$20, MATCH($W177, ListLayeredOverParaproGridLevel, 0)),
      INDEX('Wage Grid'!I$14:I$56, MATCH($W177, ListGridLevel, 0))), 0)</f>
        <v>0</v>
      </c>
      <c r="AA177" s="365">
        <f>IFERROR(IF(AND($A177="Layered-Over", OR($W177="14-P",$W177="15-P",$W177="16-P",$W177="17-P",$W177="18-P",$W177="19-P",$W177="20-P")),
      INDEX('Wage Grid'!P$14:P$20, MATCH($W177, ListLayeredOverParaproGridLevel, 0)),
      INDEX('Wage Grid'!J$14:J$56, MATCH($W177, ListGridLevel, 0))), 0)</f>
        <v>0</v>
      </c>
      <c r="AB177" s="365">
        <f t="shared" si="12"/>
        <v>0</v>
      </c>
      <c r="AC177" s="365">
        <f t="shared" si="13"/>
        <v>0</v>
      </c>
    </row>
    <row r="178" spans="1:29" ht="15" customHeight="1" x14ac:dyDescent="0.25">
      <c r="A178" s="256"/>
      <c r="B178" s="64"/>
      <c r="C178" s="257"/>
      <c r="D178" s="70"/>
      <c r="E178" s="258"/>
      <c r="F178" s="946" t="str">
        <f t="shared" si="14"/>
        <v/>
      </c>
      <c r="G178" s="868"/>
      <c r="H178" s="258"/>
      <c r="I178" s="202"/>
      <c r="J178" s="246"/>
      <c r="K178" s="263" t="str">
        <f t="shared" si="16"/>
        <v/>
      </c>
      <c r="L178" s="227"/>
      <c r="M178" s="228"/>
      <c r="N178" s="228"/>
      <c r="O178" s="229"/>
      <c r="P178" s="202"/>
      <c r="Q178" s="189"/>
      <c r="R178" s="977"/>
      <c r="S178" s="978"/>
      <c r="T178" s="979"/>
      <c r="U178" s="983">
        <f>_xlfn.IFNA(IF($A178="Layered-Over",INDEX('Wage Grid'!$D$14:$D$80,MATCH($B178,ListBargainingUnit,0)),IF($C178=0,INDEX('Wage Grid'!$C$14:$C$80,MATCH($B178,ListBargainingUnit,0)),$C178)),0)</f>
        <v>0</v>
      </c>
      <c r="V178" s="827">
        <f>_xlfn.IFNA(IF($A178="Layered-Over",INDEX('Wage Grid'!$D$14:$D$80,MATCH($D178,ListBargainingUnit,0)),IF($E178=0,INDEX('Wage Grid'!$C$14:$C$80,MATCH($D178,ListBargainingUnit,0)),$E178)),0)</f>
        <v>0</v>
      </c>
      <c r="W178" s="827">
        <f t="shared" si="15"/>
        <v>0</v>
      </c>
      <c r="X178" s="365">
        <f>IFERROR(IF(AND($A178="Layered-Over", OR($W178="14-P",$W178="15-P",$W178="16-P",$W178="17-P",$W178="18-P",$W178="19-P",$W178="20-P")),
      INDEX('Wage Grid'!M$14:M$20, MATCH(W178, ListLayeredOverParaproGridLevel, 0)),
      INDEX('Wage Grid'!G$14:G$56, MATCH(W178, ListGridLevel, 0))), 0)</f>
        <v>0</v>
      </c>
      <c r="Y178" s="365">
        <f>IFERROR(IF(AND($A178="Layered-Over", OR($W178="14-P",$W178="15-P",$W178="16-P",$W178="17-P",$W178="18-P",$W178="19-P",$W178="20-P")),
      INDEX('Wage Grid'!N$14:N$20, MATCH($W178, ListLayeredOverParaproGridLevel, 0)),
      INDEX('Wage Grid'!H$14:H$56, MATCH($W178, ListGridLevel, 0))), 0)</f>
        <v>0</v>
      </c>
      <c r="Z178" s="365">
        <f>IFERROR(IF(AND($A178="Layered-Over", OR($W178="14-P",$W178="15-P",$W178="16-P",$W178="17-P",$W178="18-P",$W178="19-P",$W178="20-P")),
      INDEX('Wage Grid'!O$14:O$20, MATCH($W178, ListLayeredOverParaproGridLevel, 0)),
      INDEX('Wage Grid'!I$14:I$56, MATCH($W178, ListGridLevel, 0))), 0)</f>
        <v>0</v>
      </c>
      <c r="AA178" s="365">
        <f>IFERROR(IF(AND($A178="Layered-Over", OR($W178="14-P",$W178="15-P",$W178="16-P",$W178="17-P",$W178="18-P",$W178="19-P",$W178="20-P")),
      INDEX('Wage Grid'!P$14:P$20, MATCH($W178, ListLayeredOverParaproGridLevel, 0)),
      INDEX('Wage Grid'!J$14:J$56, MATCH($W178, ListGridLevel, 0))), 0)</f>
        <v>0</v>
      </c>
      <c r="AB178" s="365">
        <f t="shared" si="12"/>
        <v>0</v>
      </c>
      <c r="AC178" s="365">
        <f t="shared" si="13"/>
        <v>0</v>
      </c>
    </row>
    <row r="179" spans="1:29" ht="15" customHeight="1" x14ac:dyDescent="0.25">
      <c r="A179" s="256"/>
      <c r="B179" s="64"/>
      <c r="C179" s="257"/>
      <c r="D179" s="70"/>
      <c r="E179" s="258"/>
      <c r="F179" s="946" t="str">
        <f t="shared" si="14"/>
        <v/>
      </c>
      <c r="G179" s="868"/>
      <c r="H179" s="258"/>
      <c r="I179" s="202"/>
      <c r="J179" s="246"/>
      <c r="K179" s="263" t="str">
        <f t="shared" si="16"/>
        <v/>
      </c>
      <c r="L179" s="227"/>
      <c r="M179" s="228"/>
      <c r="N179" s="228"/>
      <c r="O179" s="229"/>
      <c r="P179" s="202"/>
      <c r="Q179" s="189"/>
      <c r="R179" s="977"/>
      <c r="S179" s="978"/>
      <c r="T179" s="979"/>
      <c r="U179" s="983">
        <f>_xlfn.IFNA(IF($A179="Layered-Over",INDEX('Wage Grid'!$D$14:$D$80,MATCH($B179,ListBargainingUnit,0)),IF($C179=0,INDEX('Wage Grid'!$C$14:$C$80,MATCH($B179,ListBargainingUnit,0)),$C179)),0)</f>
        <v>0</v>
      </c>
      <c r="V179" s="827">
        <f>_xlfn.IFNA(IF($A179="Layered-Over",INDEX('Wage Grid'!$D$14:$D$80,MATCH($D179,ListBargainingUnit,0)),IF($E179=0,INDEX('Wage Grid'!$C$14:$C$80,MATCH($D179,ListBargainingUnit,0)),$E179)),0)</f>
        <v>0</v>
      </c>
      <c r="W179" s="827">
        <f t="shared" si="15"/>
        <v>0</v>
      </c>
      <c r="X179" s="365">
        <f>IFERROR(IF(AND($A179="Layered-Over", OR($W179="14-P",$W179="15-P",$W179="16-P",$W179="17-P",$W179="18-P",$W179="19-P",$W179="20-P")),
      INDEX('Wage Grid'!M$14:M$20, MATCH(W179, ListLayeredOverParaproGridLevel, 0)),
      INDEX('Wage Grid'!G$14:G$56, MATCH(W179, ListGridLevel, 0))), 0)</f>
        <v>0</v>
      </c>
      <c r="Y179" s="365">
        <f>IFERROR(IF(AND($A179="Layered-Over", OR($W179="14-P",$W179="15-P",$W179="16-P",$W179="17-P",$W179="18-P",$W179="19-P",$W179="20-P")),
      INDEX('Wage Grid'!N$14:N$20, MATCH($W179, ListLayeredOverParaproGridLevel, 0)),
      INDEX('Wage Grid'!H$14:H$56, MATCH($W179, ListGridLevel, 0))), 0)</f>
        <v>0</v>
      </c>
      <c r="Z179" s="365">
        <f>IFERROR(IF(AND($A179="Layered-Over", OR($W179="14-P",$W179="15-P",$W179="16-P",$W179="17-P",$W179="18-P",$W179="19-P",$W179="20-P")),
      INDEX('Wage Grid'!O$14:O$20, MATCH($W179, ListLayeredOverParaproGridLevel, 0)),
      INDEX('Wage Grid'!I$14:I$56, MATCH($W179, ListGridLevel, 0))), 0)</f>
        <v>0</v>
      </c>
      <c r="AA179" s="365">
        <f>IFERROR(IF(AND($A179="Layered-Over", OR($W179="14-P",$W179="15-P",$W179="16-P",$W179="17-P",$W179="18-P",$W179="19-P",$W179="20-P")),
      INDEX('Wage Grid'!P$14:P$20, MATCH($W179, ListLayeredOverParaproGridLevel, 0)),
      INDEX('Wage Grid'!J$14:J$56, MATCH($W179, ListGridLevel, 0))), 0)</f>
        <v>0</v>
      </c>
      <c r="AB179" s="365">
        <f t="shared" si="12"/>
        <v>0</v>
      </c>
      <c r="AC179" s="365">
        <f t="shared" si="13"/>
        <v>0</v>
      </c>
    </row>
    <row r="180" spans="1:29" ht="15" customHeight="1" x14ac:dyDescent="0.25">
      <c r="A180" s="256"/>
      <c r="B180" s="64"/>
      <c r="C180" s="257"/>
      <c r="D180" s="70"/>
      <c r="E180" s="258"/>
      <c r="F180" s="946" t="str">
        <f t="shared" si="14"/>
        <v/>
      </c>
      <c r="G180" s="868"/>
      <c r="H180" s="258"/>
      <c r="I180" s="202"/>
      <c r="J180" s="246"/>
      <c r="K180" s="263" t="str">
        <f t="shared" si="16"/>
        <v/>
      </c>
      <c r="L180" s="227"/>
      <c r="M180" s="228"/>
      <c r="N180" s="228"/>
      <c r="O180" s="229"/>
      <c r="P180" s="202"/>
      <c r="Q180" s="189"/>
      <c r="R180" s="977"/>
      <c r="S180" s="978"/>
      <c r="T180" s="979"/>
      <c r="U180" s="983">
        <f>_xlfn.IFNA(IF($A180="Layered-Over",INDEX('Wage Grid'!$D$14:$D$80,MATCH($B180,ListBargainingUnit,0)),IF($C180=0,INDEX('Wage Grid'!$C$14:$C$80,MATCH($B180,ListBargainingUnit,0)),$C180)),0)</f>
        <v>0</v>
      </c>
      <c r="V180" s="827">
        <f>_xlfn.IFNA(IF($A180="Layered-Over",INDEX('Wage Grid'!$D$14:$D$80,MATCH($D180,ListBargainingUnit,0)),IF($E180=0,INDEX('Wage Grid'!$C$14:$C$80,MATCH($D180,ListBargainingUnit,0)),$E180)),0)</f>
        <v>0</v>
      </c>
      <c r="W180" s="827">
        <f t="shared" si="15"/>
        <v>0</v>
      </c>
      <c r="X180" s="365">
        <f>IFERROR(IF(AND($A180="Layered-Over", OR($W180="14-P",$W180="15-P",$W180="16-P",$W180="17-P",$W180="18-P",$W180="19-P",$W180="20-P")),
      INDEX('Wage Grid'!M$14:M$20, MATCH(W180, ListLayeredOverParaproGridLevel, 0)),
      INDEX('Wage Grid'!G$14:G$56, MATCH(W180, ListGridLevel, 0))), 0)</f>
        <v>0</v>
      </c>
      <c r="Y180" s="365">
        <f>IFERROR(IF(AND($A180="Layered-Over", OR($W180="14-P",$W180="15-P",$W180="16-P",$W180="17-P",$W180="18-P",$W180="19-P",$W180="20-P")),
      INDEX('Wage Grid'!N$14:N$20, MATCH($W180, ListLayeredOverParaproGridLevel, 0)),
      INDEX('Wage Grid'!H$14:H$56, MATCH($W180, ListGridLevel, 0))), 0)</f>
        <v>0</v>
      </c>
      <c r="Z180" s="365">
        <f>IFERROR(IF(AND($A180="Layered-Over", OR($W180="14-P",$W180="15-P",$W180="16-P",$W180="17-P",$W180="18-P",$W180="19-P",$W180="20-P")),
      INDEX('Wage Grid'!O$14:O$20, MATCH($W180, ListLayeredOverParaproGridLevel, 0)),
      INDEX('Wage Grid'!I$14:I$56, MATCH($W180, ListGridLevel, 0))), 0)</f>
        <v>0</v>
      </c>
      <c r="AA180" s="365">
        <f>IFERROR(IF(AND($A180="Layered-Over", OR($W180="14-P",$W180="15-P",$W180="16-P",$W180="17-P",$W180="18-P",$W180="19-P",$W180="20-P")),
      INDEX('Wage Grid'!P$14:P$20, MATCH($W180, ListLayeredOverParaproGridLevel, 0)),
      INDEX('Wage Grid'!J$14:J$56, MATCH($W180, ListGridLevel, 0))), 0)</f>
        <v>0</v>
      </c>
      <c r="AB180" s="365">
        <f t="shared" si="12"/>
        <v>0</v>
      </c>
      <c r="AC180" s="365">
        <f t="shared" si="13"/>
        <v>0</v>
      </c>
    </row>
    <row r="181" spans="1:29" ht="15" customHeight="1" x14ac:dyDescent="0.25">
      <c r="A181" s="256"/>
      <c r="B181" s="64"/>
      <c r="C181" s="257"/>
      <c r="D181" s="70"/>
      <c r="E181" s="258"/>
      <c r="F181" s="946" t="str">
        <f t="shared" si="14"/>
        <v/>
      </c>
      <c r="G181" s="868"/>
      <c r="H181" s="258"/>
      <c r="I181" s="202"/>
      <c r="J181" s="246"/>
      <c r="K181" s="263" t="str">
        <f t="shared" si="16"/>
        <v/>
      </c>
      <c r="L181" s="227"/>
      <c r="M181" s="228"/>
      <c r="N181" s="228"/>
      <c r="O181" s="229"/>
      <c r="P181" s="202"/>
      <c r="Q181" s="189"/>
      <c r="R181" s="977"/>
      <c r="S181" s="978"/>
      <c r="T181" s="979"/>
      <c r="U181" s="983">
        <f>_xlfn.IFNA(IF($A181="Layered-Over",INDEX('Wage Grid'!$D$14:$D$80,MATCH($B181,ListBargainingUnit,0)),IF($C181=0,INDEX('Wage Grid'!$C$14:$C$80,MATCH($B181,ListBargainingUnit,0)),$C181)),0)</f>
        <v>0</v>
      </c>
      <c r="V181" s="827">
        <f>_xlfn.IFNA(IF($A181="Layered-Over",INDEX('Wage Grid'!$D$14:$D$80,MATCH($D181,ListBargainingUnit,0)),IF($E181=0,INDEX('Wage Grid'!$C$14:$C$80,MATCH($D181,ListBargainingUnit,0)),$E181)),0)</f>
        <v>0</v>
      </c>
      <c r="W181" s="827">
        <f t="shared" si="15"/>
        <v>0</v>
      </c>
      <c r="X181" s="365">
        <f>IFERROR(IF(AND($A181="Layered-Over", OR($W181="14-P",$W181="15-P",$W181="16-P",$W181="17-P",$W181="18-P",$W181="19-P",$W181="20-P")),
      INDEX('Wage Grid'!M$14:M$20, MATCH(W181, ListLayeredOverParaproGridLevel, 0)),
      INDEX('Wage Grid'!G$14:G$56, MATCH(W181, ListGridLevel, 0))), 0)</f>
        <v>0</v>
      </c>
      <c r="Y181" s="365">
        <f>IFERROR(IF(AND($A181="Layered-Over", OR($W181="14-P",$W181="15-P",$W181="16-P",$W181="17-P",$W181="18-P",$W181="19-P",$W181="20-P")),
      INDEX('Wage Grid'!N$14:N$20, MATCH($W181, ListLayeredOverParaproGridLevel, 0)),
      INDEX('Wage Grid'!H$14:H$56, MATCH($W181, ListGridLevel, 0))), 0)</f>
        <v>0</v>
      </c>
      <c r="Z181" s="365">
        <f>IFERROR(IF(AND($A181="Layered-Over", OR($W181="14-P",$W181="15-P",$W181="16-P",$W181="17-P",$W181="18-P",$W181="19-P",$W181="20-P")),
      INDEX('Wage Grid'!O$14:O$20, MATCH($W181, ListLayeredOverParaproGridLevel, 0)),
      INDEX('Wage Grid'!I$14:I$56, MATCH($W181, ListGridLevel, 0))), 0)</f>
        <v>0</v>
      </c>
      <c r="AA181" s="365">
        <f>IFERROR(IF(AND($A181="Layered-Over", OR($W181="14-P",$W181="15-P",$W181="16-P",$W181="17-P",$W181="18-P",$W181="19-P",$W181="20-P")),
      INDEX('Wage Grid'!P$14:P$20, MATCH($W181, ListLayeredOverParaproGridLevel, 0)),
      INDEX('Wage Grid'!J$14:J$56, MATCH($W181, ListGridLevel, 0))), 0)</f>
        <v>0</v>
      </c>
      <c r="AB181" s="365">
        <f t="shared" si="12"/>
        <v>0</v>
      </c>
      <c r="AC181" s="365">
        <f t="shared" si="13"/>
        <v>0</v>
      </c>
    </row>
    <row r="182" spans="1:29" ht="15" customHeight="1" x14ac:dyDescent="0.25">
      <c r="A182" s="256"/>
      <c r="B182" s="64"/>
      <c r="C182" s="257"/>
      <c r="D182" s="70"/>
      <c r="E182" s="258"/>
      <c r="F182" s="946" t="str">
        <f t="shared" si="14"/>
        <v/>
      </c>
      <c r="G182" s="868"/>
      <c r="H182" s="258"/>
      <c r="I182" s="202"/>
      <c r="J182" s="246"/>
      <c r="K182" s="263" t="str">
        <f t="shared" si="16"/>
        <v/>
      </c>
      <c r="L182" s="227"/>
      <c r="M182" s="228"/>
      <c r="N182" s="228"/>
      <c r="O182" s="229"/>
      <c r="P182" s="202"/>
      <c r="Q182" s="189"/>
      <c r="R182" s="977"/>
      <c r="S182" s="978"/>
      <c r="T182" s="979"/>
      <c r="U182" s="983">
        <f>_xlfn.IFNA(IF($A182="Layered-Over",INDEX('Wage Grid'!$D$14:$D$80,MATCH($B182,ListBargainingUnit,0)),IF($C182=0,INDEX('Wage Grid'!$C$14:$C$80,MATCH($B182,ListBargainingUnit,0)),$C182)),0)</f>
        <v>0</v>
      </c>
      <c r="V182" s="827">
        <f>_xlfn.IFNA(IF($A182="Layered-Over",INDEX('Wage Grid'!$D$14:$D$80,MATCH($D182,ListBargainingUnit,0)),IF($E182=0,INDEX('Wage Grid'!$C$14:$C$80,MATCH($D182,ListBargainingUnit,0)),$E182)),0)</f>
        <v>0</v>
      </c>
      <c r="W182" s="827">
        <f t="shared" si="15"/>
        <v>0</v>
      </c>
      <c r="X182" s="365">
        <f>IFERROR(IF(AND($A182="Layered-Over", OR($W182="14-P",$W182="15-P",$W182="16-P",$W182="17-P",$W182="18-P",$W182="19-P",$W182="20-P")),
      INDEX('Wage Grid'!M$14:M$20, MATCH(W182, ListLayeredOverParaproGridLevel, 0)),
      INDEX('Wage Grid'!G$14:G$56, MATCH(W182, ListGridLevel, 0))), 0)</f>
        <v>0</v>
      </c>
      <c r="Y182" s="365">
        <f>IFERROR(IF(AND($A182="Layered-Over", OR($W182="14-P",$W182="15-P",$W182="16-P",$W182="17-P",$W182="18-P",$W182="19-P",$W182="20-P")),
      INDEX('Wage Grid'!N$14:N$20, MATCH($W182, ListLayeredOverParaproGridLevel, 0)),
      INDEX('Wage Grid'!H$14:H$56, MATCH($W182, ListGridLevel, 0))), 0)</f>
        <v>0</v>
      </c>
      <c r="Z182" s="365">
        <f>IFERROR(IF(AND($A182="Layered-Over", OR($W182="14-P",$W182="15-P",$W182="16-P",$W182="17-P",$W182="18-P",$W182="19-P",$W182="20-P")),
      INDEX('Wage Grid'!O$14:O$20, MATCH($W182, ListLayeredOverParaproGridLevel, 0)),
      INDEX('Wage Grid'!I$14:I$56, MATCH($W182, ListGridLevel, 0))), 0)</f>
        <v>0</v>
      </c>
      <c r="AA182" s="365">
        <f>IFERROR(IF(AND($A182="Layered-Over", OR($W182="14-P",$W182="15-P",$W182="16-P",$W182="17-P",$W182="18-P",$W182="19-P",$W182="20-P")),
      INDEX('Wage Grid'!P$14:P$20, MATCH($W182, ListLayeredOverParaproGridLevel, 0)),
      INDEX('Wage Grid'!J$14:J$56, MATCH($W182, ListGridLevel, 0))), 0)</f>
        <v>0</v>
      </c>
      <c r="AB182" s="365">
        <f t="shared" si="12"/>
        <v>0</v>
      </c>
      <c r="AC182" s="365">
        <f t="shared" si="13"/>
        <v>0</v>
      </c>
    </row>
    <row r="183" spans="1:29" ht="15" customHeight="1" x14ac:dyDescent="0.25">
      <c r="A183" s="256"/>
      <c r="B183" s="64"/>
      <c r="C183" s="257"/>
      <c r="D183" s="70"/>
      <c r="E183" s="258"/>
      <c r="F183" s="946" t="str">
        <f t="shared" si="14"/>
        <v/>
      </c>
      <c r="G183" s="868"/>
      <c r="H183" s="258"/>
      <c r="I183" s="202"/>
      <c r="J183" s="246"/>
      <c r="K183" s="263" t="str">
        <f t="shared" si="16"/>
        <v/>
      </c>
      <c r="L183" s="227"/>
      <c r="M183" s="228"/>
      <c r="N183" s="228"/>
      <c r="O183" s="229"/>
      <c r="P183" s="202"/>
      <c r="Q183" s="189"/>
      <c r="R183" s="977"/>
      <c r="S183" s="978"/>
      <c r="T183" s="979"/>
      <c r="U183" s="983">
        <f>_xlfn.IFNA(IF($A183="Layered-Over",INDEX('Wage Grid'!$D$14:$D$80,MATCH($B183,ListBargainingUnit,0)),IF($C183=0,INDEX('Wage Grid'!$C$14:$C$80,MATCH($B183,ListBargainingUnit,0)),$C183)),0)</f>
        <v>0</v>
      </c>
      <c r="V183" s="827">
        <f>_xlfn.IFNA(IF($A183="Layered-Over",INDEX('Wage Grid'!$D$14:$D$80,MATCH($D183,ListBargainingUnit,0)),IF($E183=0,INDEX('Wage Grid'!$C$14:$C$80,MATCH($D183,ListBargainingUnit,0)),$E183)),0)</f>
        <v>0</v>
      </c>
      <c r="W183" s="827">
        <f t="shared" si="15"/>
        <v>0</v>
      </c>
      <c r="X183" s="365">
        <f>IFERROR(IF(AND($A183="Layered-Over", OR($W183="14-P",$W183="15-P",$W183="16-P",$W183="17-P",$W183="18-P",$W183="19-P",$W183="20-P")),
      INDEX('Wage Grid'!M$14:M$20, MATCH(W183, ListLayeredOverParaproGridLevel, 0)),
      INDEX('Wage Grid'!G$14:G$56, MATCH(W183, ListGridLevel, 0))), 0)</f>
        <v>0</v>
      </c>
      <c r="Y183" s="365">
        <f>IFERROR(IF(AND($A183="Layered-Over", OR($W183="14-P",$W183="15-P",$W183="16-P",$W183="17-P",$W183="18-P",$W183="19-P",$W183="20-P")),
      INDEX('Wage Grid'!N$14:N$20, MATCH($W183, ListLayeredOverParaproGridLevel, 0)),
      INDEX('Wage Grid'!H$14:H$56, MATCH($W183, ListGridLevel, 0))), 0)</f>
        <v>0</v>
      </c>
      <c r="Z183" s="365">
        <f>IFERROR(IF(AND($A183="Layered-Over", OR($W183="14-P",$W183="15-P",$W183="16-P",$W183="17-P",$W183="18-P",$W183="19-P",$W183="20-P")),
      INDEX('Wage Grid'!O$14:O$20, MATCH($W183, ListLayeredOverParaproGridLevel, 0)),
      INDEX('Wage Grid'!I$14:I$56, MATCH($W183, ListGridLevel, 0))), 0)</f>
        <v>0</v>
      </c>
      <c r="AA183" s="365">
        <f>IFERROR(IF(AND($A183="Layered-Over", OR($W183="14-P",$W183="15-P",$W183="16-P",$W183="17-P",$W183="18-P",$W183="19-P",$W183="20-P")),
      INDEX('Wage Grid'!P$14:P$20, MATCH($W183, ListLayeredOverParaproGridLevel, 0)),
      INDEX('Wage Grid'!J$14:J$56, MATCH($W183, ListGridLevel, 0))), 0)</f>
        <v>0</v>
      </c>
      <c r="AB183" s="365">
        <f t="shared" si="12"/>
        <v>0</v>
      </c>
      <c r="AC183" s="365">
        <f t="shared" si="13"/>
        <v>0</v>
      </c>
    </row>
    <row r="184" spans="1:29" ht="15" customHeight="1" x14ac:dyDescent="0.25">
      <c r="A184" s="256"/>
      <c r="B184" s="64"/>
      <c r="C184" s="257"/>
      <c r="D184" s="70"/>
      <c r="E184" s="258"/>
      <c r="F184" s="946" t="str">
        <f t="shared" si="14"/>
        <v/>
      </c>
      <c r="G184" s="868"/>
      <c r="H184" s="258"/>
      <c r="I184" s="202"/>
      <c r="J184" s="246"/>
      <c r="K184" s="263" t="str">
        <f t="shared" si="16"/>
        <v/>
      </c>
      <c r="L184" s="227"/>
      <c r="M184" s="228"/>
      <c r="N184" s="228"/>
      <c r="O184" s="229"/>
      <c r="P184" s="202"/>
      <c r="Q184" s="189"/>
      <c r="R184" s="977"/>
      <c r="S184" s="978"/>
      <c r="T184" s="979"/>
      <c r="U184" s="983">
        <f>_xlfn.IFNA(IF($A184="Layered-Over",INDEX('Wage Grid'!$D$14:$D$80,MATCH($B184,ListBargainingUnit,0)),IF($C184=0,INDEX('Wage Grid'!$C$14:$C$80,MATCH($B184,ListBargainingUnit,0)),$C184)),0)</f>
        <v>0</v>
      </c>
      <c r="V184" s="827">
        <f>_xlfn.IFNA(IF($A184="Layered-Over",INDEX('Wage Grid'!$D$14:$D$80,MATCH($D184,ListBargainingUnit,0)),IF($E184=0,INDEX('Wage Grid'!$C$14:$C$80,MATCH($D184,ListBargainingUnit,0)),$E184)),0)</f>
        <v>0</v>
      </c>
      <c r="W184" s="827">
        <f t="shared" si="15"/>
        <v>0</v>
      </c>
      <c r="X184" s="365">
        <f>IFERROR(IF(AND($A184="Layered-Over", OR($W184="14-P",$W184="15-P",$W184="16-P",$W184="17-P",$W184="18-P",$W184="19-P",$W184="20-P")),
      INDEX('Wage Grid'!M$14:M$20, MATCH(W184, ListLayeredOverParaproGridLevel, 0)),
      INDEX('Wage Grid'!G$14:G$56, MATCH(W184, ListGridLevel, 0))), 0)</f>
        <v>0</v>
      </c>
      <c r="Y184" s="365">
        <f>IFERROR(IF(AND($A184="Layered-Over", OR($W184="14-P",$W184="15-P",$W184="16-P",$W184="17-P",$W184="18-P",$W184="19-P",$W184="20-P")),
      INDEX('Wage Grid'!N$14:N$20, MATCH($W184, ListLayeredOverParaproGridLevel, 0)),
      INDEX('Wage Grid'!H$14:H$56, MATCH($W184, ListGridLevel, 0))), 0)</f>
        <v>0</v>
      </c>
      <c r="Z184" s="365">
        <f>IFERROR(IF(AND($A184="Layered-Over", OR($W184="14-P",$W184="15-P",$W184="16-P",$W184="17-P",$W184="18-P",$W184="19-P",$W184="20-P")),
      INDEX('Wage Grid'!O$14:O$20, MATCH($W184, ListLayeredOverParaproGridLevel, 0)),
      INDEX('Wage Grid'!I$14:I$56, MATCH($W184, ListGridLevel, 0))), 0)</f>
        <v>0</v>
      </c>
      <c r="AA184" s="365">
        <f>IFERROR(IF(AND($A184="Layered-Over", OR($W184="14-P",$W184="15-P",$W184="16-P",$W184="17-P",$W184="18-P",$W184="19-P",$W184="20-P")),
      INDEX('Wage Grid'!P$14:P$20, MATCH($W184, ListLayeredOverParaproGridLevel, 0)),
      INDEX('Wage Grid'!J$14:J$56, MATCH($W184, ListGridLevel, 0))), 0)</f>
        <v>0</v>
      </c>
      <c r="AB184" s="365">
        <f t="shared" si="12"/>
        <v>0</v>
      </c>
      <c r="AC184" s="365">
        <f t="shared" si="13"/>
        <v>0</v>
      </c>
    </row>
    <row r="185" spans="1:29" ht="15" customHeight="1" x14ac:dyDescent="0.25">
      <c r="A185" s="256"/>
      <c r="B185" s="64"/>
      <c r="C185" s="257"/>
      <c r="D185" s="70"/>
      <c r="E185" s="258"/>
      <c r="F185" s="946" t="str">
        <f t="shared" si="14"/>
        <v/>
      </c>
      <c r="G185" s="868"/>
      <c r="H185" s="258"/>
      <c r="I185" s="202"/>
      <c r="J185" s="246"/>
      <c r="K185" s="263" t="str">
        <f t="shared" si="16"/>
        <v/>
      </c>
      <c r="L185" s="227"/>
      <c r="M185" s="228"/>
      <c r="N185" s="228"/>
      <c r="O185" s="229"/>
      <c r="P185" s="202"/>
      <c r="Q185" s="189"/>
      <c r="R185" s="977"/>
      <c r="S185" s="978"/>
      <c r="T185" s="979"/>
      <c r="U185" s="983">
        <f>_xlfn.IFNA(IF($A185="Layered-Over",INDEX('Wage Grid'!$D$14:$D$80,MATCH($B185,ListBargainingUnit,0)),IF($C185=0,INDEX('Wage Grid'!$C$14:$C$80,MATCH($B185,ListBargainingUnit,0)),$C185)),0)</f>
        <v>0</v>
      </c>
      <c r="V185" s="827">
        <f>_xlfn.IFNA(IF($A185="Layered-Over",INDEX('Wage Grid'!$D$14:$D$80,MATCH($D185,ListBargainingUnit,0)),IF($E185=0,INDEX('Wage Grid'!$C$14:$C$80,MATCH($D185,ListBargainingUnit,0)),$E185)),0)</f>
        <v>0</v>
      </c>
      <c r="W185" s="827">
        <f t="shared" si="15"/>
        <v>0</v>
      </c>
      <c r="X185" s="365">
        <f>IFERROR(IF(AND($A185="Layered-Over", OR($W185="14-P",$W185="15-P",$W185="16-P",$W185="17-P",$W185="18-P",$W185="19-P",$W185="20-P")),
      INDEX('Wage Grid'!M$14:M$20, MATCH(W185, ListLayeredOverParaproGridLevel, 0)),
      INDEX('Wage Grid'!G$14:G$56, MATCH(W185, ListGridLevel, 0))), 0)</f>
        <v>0</v>
      </c>
      <c r="Y185" s="365">
        <f>IFERROR(IF(AND($A185="Layered-Over", OR($W185="14-P",$W185="15-P",$W185="16-P",$W185="17-P",$W185="18-P",$W185="19-P",$W185="20-P")),
      INDEX('Wage Grid'!N$14:N$20, MATCH($W185, ListLayeredOverParaproGridLevel, 0)),
      INDEX('Wage Grid'!H$14:H$56, MATCH($W185, ListGridLevel, 0))), 0)</f>
        <v>0</v>
      </c>
      <c r="Z185" s="365">
        <f>IFERROR(IF(AND($A185="Layered-Over", OR($W185="14-P",$W185="15-P",$W185="16-P",$W185="17-P",$W185="18-P",$W185="19-P",$W185="20-P")),
      INDEX('Wage Grid'!O$14:O$20, MATCH($W185, ListLayeredOverParaproGridLevel, 0)),
      INDEX('Wage Grid'!I$14:I$56, MATCH($W185, ListGridLevel, 0))), 0)</f>
        <v>0</v>
      </c>
      <c r="AA185" s="365">
        <f>IFERROR(IF(AND($A185="Layered-Over", OR($W185="14-P",$W185="15-P",$W185="16-P",$W185="17-P",$W185="18-P",$W185="19-P",$W185="20-P")),
      INDEX('Wage Grid'!P$14:P$20, MATCH($W185, ListLayeredOverParaproGridLevel, 0)),
      INDEX('Wage Grid'!J$14:J$56, MATCH($W185, ListGridLevel, 0))), 0)</f>
        <v>0</v>
      </c>
      <c r="AB185" s="365">
        <f t="shared" si="12"/>
        <v>0</v>
      </c>
      <c r="AC185" s="365">
        <f t="shared" si="13"/>
        <v>0</v>
      </c>
    </row>
    <row r="186" spans="1:29" ht="15" customHeight="1" x14ac:dyDescent="0.25">
      <c r="A186" s="256"/>
      <c r="B186" s="64"/>
      <c r="C186" s="257"/>
      <c r="D186" s="70"/>
      <c r="E186" s="258"/>
      <c r="F186" s="946" t="str">
        <f t="shared" si="14"/>
        <v/>
      </c>
      <c r="G186" s="868"/>
      <c r="H186" s="258"/>
      <c r="I186" s="202"/>
      <c r="J186" s="246"/>
      <c r="K186" s="263" t="str">
        <f t="shared" si="16"/>
        <v/>
      </c>
      <c r="L186" s="227"/>
      <c r="M186" s="228"/>
      <c r="N186" s="228"/>
      <c r="O186" s="229"/>
      <c r="P186" s="202"/>
      <c r="Q186" s="189"/>
      <c r="R186" s="977"/>
      <c r="S186" s="978"/>
      <c r="T186" s="979"/>
      <c r="U186" s="983">
        <f>_xlfn.IFNA(IF($A186="Layered-Over",INDEX('Wage Grid'!$D$14:$D$80,MATCH($B186,ListBargainingUnit,0)),IF($C186=0,INDEX('Wage Grid'!$C$14:$C$80,MATCH($B186,ListBargainingUnit,0)),$C186)),0)</f>
        <v>0</v>
      </c>
      <c r="V186" s="827">
        <f>_xlfn.IFNA(IF($A186="Layered-Over",INDEX('Wage Grid'!$D$14:$D$80,MATCH($D186,ListBargainingUnit,0)),IF($E186=0,INDEX('Wage Grid'!$C$14:$C$80,MATCH($D186,ListBargainingUnit,0)),$E186)),0)</f>
        <v>0</v>
      </c>
      <c r="W186" s="827">
        <f t="shared" si="15"/>
        <v>0</v>
      </c>
      <c r="X186" s="365">
        <f>IFERROR(IF(AND($A186="Layered-Over", OR($W186="14-P",$W186="15-P",$W186="16-P",$W186="17-P",$W186="18-P",$W186="19-P",$W186="20-P")),
      INDEX('Wage Grid'!M$14:M$20, MATCH(W186, ListLayeredOverParaproGridLevel, 0)),
      INDEX('Wage Grid'!G$14:G$56, MATCH(W186, ListGridLevel, 0))), 0)</f>
        <v>0</v>
      </c>
      <c r="Y186" s="365">
        <f>IFERROR(IF(AND($A186="Layered-Over", OR($W186="14-P",$W186="15-P",$W186="16-P",$W186="17-P",$W186="18-P",$W186="19-P",$W186="20-P")),
      INDEX('Wage Grid'!N$14:N$20, MATCH($W186, ListLayeredOverParaproGridLevel, 0)),
      INDEX('Wage Grid'!H$14:H$56, MATCH($W186, ListGridLevel, 0))), 0)</f>
        <v>0</v>
      </c>
      <c r="Z186" s="365">
        <f>IFERROR(IF(AND($A186="Layered-Over", OR($W186="14-P",$W186="15-P",$W186="16-P",$W186="17-P",$W186="18-P",$W186="19-P",$W186="20-P")),
      INDEX('Wage Grid'!O$14:O$20, MATCH($W186, ListLayeredOverParaproGridLevel, 0)),
      INDEX('Wage Grid'!I$14:I$56, MATCH($W186, ListGridLevel, 0))), 0)</f>
        <v>0</v>
      </c>
      <c r="AA186" s="365">
        <f>IFERROR(IF(AND($A186="Layered-Over", OR($W186="14-P",$W186="15-P",$W186="16-P",$W186="17-P",$W186="18-P",$W186="19-P",$W186="20-P")),
      INDEX('Wage Grid'!P$14:P$20, MATCH($W186, ListLayeredOverParaproGridLevel, 0)),
      INDEX('Wage Grid'!J$14:J$56, MATCH($W186, ListGridLevel, 0))), 0)</f>
        <v>0</v>
      </c>
      <c r="AB186" s="365">
        <f t="shared" si="12"/>
        <v>0</v>
      </c>
      <c r="AC186" s="365">
        <f t="shared" si="13"/>
        <v>0</v>
      </c>
    </row>
    <row r="187" spans="1:29" ht="15" customHeight="1" x14ac:dyDescent="0.25">
      <c r="A187" s="256"/>
      <c r="B187" s="64"/>
      <c r="C187" s="257"/>
      <c r="D187" s="70"/>
      <c r="E187" s="258"/>
      <c r="F187" s="946" t="str">
        <f t="shared" si="14"/>
        <v/>
      </c>
      <c r="G187" s="868"/>
      <c r="H187" s="258"/>
      <c r="I187" s="202"/>
      <c r="J187" s="246"/>
      <c r="K187" s="263" t="str">
        <f t="shared" si="16"/>
        <v/>
      </c>
      <c r="L187" s="227"/>
      <c r="M187" s="228"/>
      <c r="N187" s="228"/>
      <c r="O187" s="229"/>
      <c r="P187" s="202"/>
      <c r="Q187" s="189"/>
      <c r="R187" s="977"/>
      <c r="S187" s="978"/>
      <c r="T187" s="979"/>
      <c r="U187" s="983">
        <f>_xlfn.IFNA(IF($A187="Layered-Over",INDEX('Wage Grid'!$D$14:$D$80,MATCH($B187,ListBargainingUnit,0)),IF($C187=0,INDEX('Wage Grid'!$C$14:$C$80,MATCH($B187,ListBargainingUnit,0)),$C187)),0)</f>
        <v>0</v>
      </c>
      <c r="V187" s="827">
        <f>_xlfn.IFNA(IF($A187="Layered-Over",INDEX('Wage Grid'!$D$14:$D$80,MATCH($D187,ListBargainingUnit,0)),IF($E187=0,INDEX('Wage Grid'!$C$14:$C$80,MATCH($D187,ListBargainingUnit,0)),$E187)),0)</f>
        <v>0</v>
      </c>
      <c r="W187" s="827">
        <f t="shared" si="15"/>
        <v>0</v>
      </c>
      <c r="X187" s="365">
        <f>IFERROR(IF(AND($A187="Layered-Over", OR($W187="14-P",$W187="15-P",$W187="16-P",$W187="17-P",$W187="18-P",$W187="19-P",$W187="20-P")),
      INDEX('Wage Grid'!M$14:M$20, MATCH(W187, ListLayeredOverParaproGridLevel, 0)),
      INDEX('Wage Grid'!G$14:G$56, MATCH(W187, ListGridLevel, 0))), 0)</f>
        <v>0</v>
      </c>
      <c r="Y187" s="365">
        <f>IFERROR(IF(AND($A187="Layered-Over", OR($W187="14-P",$W187="15-P",$W187="16-P",$W187="17-P",$W187="18-P",$W187="19-P",$W187="20-P")),
      INDEX('Wage Grid'!N$14:N$20, MATCH($W187, ListLayeredOverParaproGridLevel, 0)),
      INDEX('Wage Grid'!H$14:H$56, MATCH($W187, ListGridLevel, 0))), 0)</f>
        <v>0</v>
      </c>
      <c r="Z187" s="365">
        <f>IFERROR(IF(AND($A187="Layered-Over", OR($W187="14-P",$W187="15-P",$W187="16-P",$W187="17-P",$W187="18-P",$W187="19-P",$W187="20-P")),
      INDEX('Wage Grid'!O$14:O$20, MATCH($W187, ListLayeredOverParaproGridLevel, 0)),
      INDEX('Wage Grid'!I$14:I$56, MATCH($W187, ListGridLevel, 0))), 0)</f>
        <v>0</v>
      </c>
      <c r="AA187" s="365">
        <f>IFERROR(IF(AND($A187="Layered-Over", OR($W187="14-P",$W187="15-P",$W187="16-P",$W187="17-P",$W187="18-P",$W187="19-P",$W187="20-P")),
      INDEX('Wage Grid'!P$14:P$20, MATCH($W187, ListLayeredOverParaproGridLevel, 0)),
      INDEX('Wage Grid'!J$14:J$56, MATCH($W187, ListGridLevel, 0))), 0)</f>
        <v>0</v>
      </c>
      <c r="AB187" s="365">
        <f t="shared" si="12"/>
        <v>0</v>
      </c>
      <c r="AC187" s="365">
        <f t="shared" si="13"/>
        <v>0</v>
      </c>
    </row>
    <row r="188" spans="1:29" ht="15" customHeight="1" x14ac:dyDescent="0.25">
      <c r="A188" s="256"/>
      <c r="B188" s="64"/>
      <c r="C188" s="257"/>
      <c r="D188" s="70"/>
      <c r="E188" s="258"/>
      <c r="F188" s="946" t="str">
        <f t="shared" si="14"/>
        <v/>
      </c>
      <c r="G188" s="868"/>
      <c r="H188" s="258"/>
      <c r="I188" s="202"/>
      <c r="J188" s="246"/>
      <c r="K188" s="263" t="str">
        <f t="shared" si="16"/>
        <v/>
      </c>
      <c r="L188" s="227"/>
      <c r="M188" s="228"/>
      <c r="N188" s="228"/>
      <c r="O188" s="229"/>
      <c r="P188" s="202"/>
      <c r="Q188" s="189"/>
      <c r="R188" s="977"/>
      <c r="S188" s="978"/>
      <c r="T188" s="979"/>
      <c r="U188" s="983">
        <f>_xlfn.IFNA(IF($A188="Layered-Over",INDEX('Wage Grid'!$D$14:$D$80,MATCH($B188,ListBargainingUnit,0)),IF($C188=0,INDEX('Wage Grid'!$C$14:$C$80,MATCH($B188,ListBargainingUnit,0)),$C188)),0)</f>
        <v>0</v>
      </c>
      <c r="V188" s="827">
        <f>_xlfn.IFNA(IF($A188="Layered-Over",INDEX('Wage Grid'!$D$14:$D$80,MATCH($D188,ListBargainingUnit,0)),IF($E188=0,INDEX('Wage Grid'!$C$14:$C$80,MATCH($D188,ListBargainingUnit,0)),$E188)),0)</f>
        <v>0</v>
      </c>
      <c r="W188" s="827">
        <f t="shared" si="15"/>
        <v>0</v>
      </c>
      <c r="X188" s="365">
        <f>IFERROR(IF(AND($A188="Layered-Over", OR($W188="14-P",$W188="15-P",$W188="16-P",$W188="17-P",$W188="18-P",$W188="19-P",$W188="20-P")),
      INDEX('Wage Grid'!M$14:M$20, MATCH(W188, ListLayeredOverParaproGridLevel, 0)),
      INDEX('Wage Grid'!G$14:G$56, MATCH(W188, ListGridLevel, 0))), 0)</f>
        <v>0</v>
      </c>
      <c r="Y188" s="365">
        <f>IFERROR(IF(AND($A188="Layered-Over", OR($W188="14-P",$W188="15-P",$W188="16-P",$W188="17-P",$W188="18-P",$W188="19-P",$W188="20-P")),
      INDEX('Wage Grid'!N$14:N$20, MATCH($W188, ListLayeredOverParaproGridLevel, 0)),
      INDEX('Wage Grid'!H$14:H$56, MATCH($W188, ListGridLevel, 0))), 0)</f>
        <v>0</v>
      </c>
      <c r="Z188" s="365">
        <f>IFERROR(IF(AND($A188="Layered-Over", OR($W188="14-P",$W188="15-P",$W188="16-P",$W188="17-P",$W188="18-P",$W188="19-P",$W188="20-P")),
      INDEX('Wage Grid'!O$14:O$20, MATCH($W188, ListLayeredOverParaproGridLevel, 0)),
      INDEX('Wage Grid'!I$14:I$56, MATCH($W188, ListGridLevel, 0))), 0)</f>
        <v>0</v>
      </c>
      <c r="AA188" s="365">
        <f>IFERROR(IF(AND($A188="Layered-Over", OR($W188="14-P",$W188="15-P",$W188="16-P",$W188="17-P",$W188="18-P",$W188="19-P",$W188="20-P")),
      INDEX('Wage Grid'!P$14:P$20, MATCH($W188, ListLayeredOverParaproGridLevel, 0)),
      INDEX('Wage Grid'!J$14:J$56, MATCH($W188, ListGridLevel, 0))), 0)</f>
        <v>0</v>
      </c>
      <c r="AB188" s="365">
        <f t="shared" si="12"/>
        <v>0</v>
      </c>
      <c r="AC188" s="365">
        <f t="shared" si="13"/>
        <v>0</v>
      </c>
    </row>
    <row r="189" spans="1:29" ht="15" customHeight="1" x14ac:dyDescent="0.25">
      <c r="A189" s="256"/>
      <c r="B189" s="64"/>
      <c r="C189" s="257"/>
      <c r="D189" s="70"/>
      <c r="E189" s="258"/>
      <c r="F189" s="946" t="str">
        <f t="shared" si="14"/>
        <v/>
      </c>
      <c r="G189" s="868"/>
      <c r="H189" s="258"/>
      <c r="I189" s="202"/>
      <c r="J189" s="246"/>
      <c r="K189" s="263" t="str">
        <f t="shared" si="16"/>
        <v/>
      </c>
      <c r="L189" s="227"/>
      <c r="M189" s="228"/>
      <c r="N189" s="228"/>
      <c r="O189" s="229"/>
      <c r="P189" s="202"/>
      <c r="Q189" s="189"/>
      <c r="R189" s="977"/>
      <c r="S189" s="978"/>
      <c r="T189" s="979"/>
      <c r="U189" s="983">
        <f>_xlfn.IFNA(IF($A189="Layered-Over",INDEX('Wage Grid'!$D$14:$D$80,MATCH($B189,ListBargainingUnit,0)),IF($C189=0,INDEX('Wage Grid'!$C$14:$C$80,MATCH($B189,ListBargainingUnit,0)),$C189)),0)</f>
        <v>0</v>
      </c>
      <c r="V189" s="827">
        <f>_xlfn.IFNA(IF($A189="Layered-Over",INDEX('Wage Grid'!$D$14:$D$80,MATCH($D189,ListBargainingUnit,0)),IF($E189=0,INDEX('Wage Grid'!$C$14:$C$80,MATCH($D189,ListBargainingUnit,0)),$E189)),0)</f>
        <v>0</v>
      </c>
      <c r="W189" s="827">
        <f t="shared" si="15"/>
        <v>0</v>
      </c>
      <c r="X189" s="365">
        <f>IFERROR(IF(AND($A189="Layered-Over", OR($W189="14-P",$W189="15-P",$W189="16-P",$W189="17-P",$W189="18-P",$W189="19-P",$W189="20-P")),
      INDEX('Wage Grid'!M$14:M$20, MATCH(W189, ListLayeredOverParaproGridLevel, 0)),
      INDEX('Wage Grid'!G$14:G$56, MATCH(W189, ListGridLevel, 0))), 0)</f>
        <v>0</v>
      </c>
      <c r="Y189" s="365">
        <f>IFERROR(IF(AND($A189="Layered-Over", OR($W189="14-P",$W189="15-P",$W189="16-P",$W189="17-P",$W189="18-P",$W189="19-P",$W189="20-P")),
      INDEX('Wage Grid'!N$14:N$20, MATCH($W189, ListLayeredOverParaproGridLevel, 0)),
      INDEX('Wage Grid'!H$14:H$56, MATCH($W189, ListGridLevel, 0))), 0)</f>
        <v>0</v>
      </c>
      <c r="Z189" s="365">
        <f>IFERROR(IF(AND($A189="Layered-Over", OR($W189="14-P",$W189="15-P",$W189="16-P",$W189="17-P",$W189="18-P",$W189="19-P",$W189="20-P")),
      INDEX('Wage Grid'!O$14:O$20, MATCH($W189, ListLayeredOverParaproGridLevel, 0)),
      INDEX('Wage Grid'!I$14:I$56, MATCH($W189, ListGridLevel, 0))), 0)</f>
        <v>0</v>
      </c>
      <c r="AA189" s="365">
        <f>IFERROR(IF(AND($A189="Layered-Over", OR($W189="14-P",$W189="15-P",$W189="16-P",$W189="17-P",$W189="18-P",$W189="19-P",$W189="20-P")),
      INDEX('Wage Grid'!P$14:P$20, MATCH($W189, ListLayeredOverParaproGridLevel, 0)),
      INDEX('Wage Grid'!J$14:J$56, MATCH($W189, ListGridLevel, 0))), 0)</f>
        <v>0</v>
      </c>
      <c r="AB189" s="365">
        <f t="shared" si="12"/>
        <v>0</v>
      </c>
      <c r="AC189" s="365">
        <f t="shared" si="13"/>
        <v>0</v>
      </c>
    </row>
    <row r="190" spans="1:29" ht="15" customHeight="1" x14ac:dyDescent="0.25">
      <c r="A190" s="256"/>
      <c r="B190" s="64"/>
      <c r="C190" s="257"/>
      <c r="D190" s="70"/>
      <c r="E190" s="258"/>
      <c r="F190" s="946" t="str">
        <f t="shared" si="14"/>
        <v/>
      </c>
      <c r="G190" s="868"/>
      <c r="H190" s="258"/>
      <c r="I190" s="202"/>
      <c r="J190" s="246"/>
      <c r="K190" s="263" t="str">
        <f t="shared" si="16"/>
        <v/>
      </c>
      <c r="L190" s="227"/>
      <c r="M190" s="228"/>
      <c r="N190" s="228"/>
      <c r="O190" s="229"/>
      <c r="P190" s="202"/>
      <c r="Q190" s="189"/>
      <c r="R190" s="977"/>
      <c r="S190" s="978"/>
      <c r="T190" s="979"/>
      <c r="U190" s="983">
        <f>_xlfn.IFNA(IF($A190="Layered-Over",INDEX('Wage Grid'!$D$14:$D$80,MATCH($B190,ListBargainingUnit,0)),IF($C190=0,INDEX('Wage Grid'!$C$14:$C$80,MATCH($B190,ListBargainingUnit,0)),$C190)),0)</f>
        <v>0</v>
      </c>
      <c r="V190" s="827">
        <f>_xlfn.IFNA(IF($A190="Layered-Over",INDEX('Wage Grid'!$D$14:$D$80,MATCH($D190,ListBargainingUnit,0)),IF($E190=0,INDEX('Wage Grid'!$C$14:$C$80,MATCH($D190,ListBargainingUnit,0)),$E190)),0)</f>
        <v>0</v>
      </c>
      <c r="W190" s="827">
        <f t="shared" si="15"/>
        <v>0</v>
      </c>
      <c r="X190" s="365">
        <f>IFERROR(IF(AND($A190="Layered-Over", OR($W190="14-P",$W190="15-P",$W190="16-P",$W190="17-P",$W190="18-P",$W190="19-P",$W190="20-P")),
      INDEX('Wage Grid'!M$14:M$20, MATCH(W190, ListLayeredOverParaproGridLevel, 0)),
      INDEX('Wage Grid'!G$14:G$56, MATCH(W190, ListGridLevel, 0))), 0)</f>
        <v>0</v>
      </c>
      <c r="Y190" s="365">
        <f>IFERROR(IF(AND($A190="Layered-Over", OR($W190="14-P",$W190="15-P",$W190="16-P",$W190="17-P",$W190="18-P",$W190="19-P",$W190="20-P")),
      INDEX('Wage Grid'!N$14:N$20, MATCH($W190, ListLayeredOverParaproGridLevel, 0)),
      INDEX('Wage Grid'!H$14:H$56, MATCH($W190, ListGridLevel, 0))), 0)</f>
        <v>0</v>
      </c>
      <c r="Z190" s="365">
        <f>IFERROR(IF(AND($A190="Layered-Over", OR($W190="14-P",$W190="15-P",$W190="16-P",$W190="17-P",$W190="18-P",$W190="19-P",$W190="20-P")),
      INDEX('Wage Grid'!O$14:O$20, MATCH($W190, ListLayeredOverParaproGridLevel, 0)),
      INDEX('Wage Grid'!I$14:I$56, MATCH($W190, ListGridLevel, 0))), 0)</f>
        <v>0</v>
      </c>
      <c r="AA190" s="365">
        <f>IFERROR(IF(AND($A190="Layered-Over", OR($W190="14-P",$W190="15-P",$W190="16-P",$W190="17-P",$W190="18-P",$W190="19-P",$W190="20-P")),
      INDEX('Wage Grid'!P$14:P$20, MATCH($W190, ListLayeredOverParaproGridLevel, 0)),
      INDEX('Wage Grid'!J$14:J$56, MATCH($W190, ListGridLevel, 0))), 0)</f>
        <v>0</v>
      </c>
      <c r="AB190" s="365">
        <f t="shared" si="12"/>
        <v>0</v>
      </c>
      <c r="AC190" s="365">
        <f t="shared" si="13"/>
        <v>0</v>
      </c>
    </row>
    <row r="191" spans="1:29" ht="15" customHeight="1" x14ac:dyDescent="0.25">
      <c r="A191" s="256"/>
      <c r="B191" s="64"/>
      <c r="C191" s="257"/>
      <c r="D191" s="70"/>
      <c r="E191" s="258"/>
      <c r="F191" s="946" t="str">
        <f t="shared" si="14"/>
        <v/>
      </c>
      <c r="G191" s="868"/>
      <c r="H191" s="258"/>
      <c r="I191" s="202"/>
      <c r="J191" s="246"/>
      <c r="K191" s="263" t="str">
        <f t="shared" si="16"/>
        <v/>
      </c>
      <c r="L191" s="227"/>
      <c r="M191" s="228"/>
      <c r="N191" s="228"/>
      <c r="O191" s="229"/>
      <c r="P191" s="202"/>
      <c r="Q191" s="189"/>
      <c r="R191" s="977"/>
      <c r="S191" s="978"/>
      <c r="T191" s="979"/>
      <c r="U191" s="983">
        <f>_xlfn.IFNA(IF($A191="Layered-Over",INDEX('Wage Grid'!$D$14:$D$80,MATCH($B191,ListBargainingUnit,0)),IF($C191=0,INDEX('Wage Grid'!$C$14:$C$80,MATCH($B191,ListBargainingUnit,0)),$C191)),0)</f>
        <v>0</v>
      </c>
      <c r="V191" s="827">
        <f>_xlfn.IFNA(IF($A191="Layered-Over",INDEX('Wage Grid'!$D$14:$D$80,MATCH($D191,ListBargainingUnit,0)),IF($E191=0,INDEX('Wage Grid'!$C$14:$C$80,MATCH($D191,ListBargainingUnit,0)),$E191)),0)</f>
        <v>0</v>
      </c>
      <c r="W191" s="827">
        <f t="shared" si="15"/>
        <v>0</v>
      </c>
      <c r="X191" s="365">
        <f>IFERROR(IF(AND($A191="Layered-Over", OR($W191="14-P",$W191="15-P",$W191="16-P",$W191="17-P",$W191="18-P",$W191="19-P",$W191="20-P")),
      INDEX('Wage Grid'!M$14:M$20, MATCH(W191, ListLayeredOverParaproGridLevel, 0)),
      INDEX('Wage Grid'!G$14:G$56, MATCH(W191, ListGridLevel, 0))), 0)</f>
        <v>0</v>
      </c>
      <c r="Y191" s="365">
        <f>IFERROR(IF(AND($A191="Layered-Over", OR($W191="14-P",$W191="15-P",$W191="16-P",$W191="17-P",$W191="18-P",$W191="19-P",$W191="20-P")),
      INDEX('Wage Grid'!N$14:N$20, MATCH($W191, ListLayeredOverParaproGridLevel, 0)),
      INDEX('Wage Grid'!H$14:H$56, MATCH($W191, ListGridLevel, 0))), 0)</f>
        <v>0</v>
      </c>
      <c r="Z191" s="365">
        <f>IFERROR(IF(AND($A191="Layered-Over", OR($W191="14-P",$W191="15-P",$W191="16-P",$W191="17-P",$W191="18-P",$W191="19-P",$W191="20-P")),
      INDEX('Wage Grid'!O$14:O$20, MATCH($W191, ListLayeredOverParaproGridLevel, 0)),
      INDEX('Wage Grid'!I$14:I$56, MATCH($W191, ListGridLevel, 0))), 0)</f>
        <v>0</v>
      </c>
      <c r="AA191" s="365">
        <f>IFERROR(IF(AND($A191="Layered-Over", OR($W191="14-P",$W191="15-P",$W191="16-P",$W191="17-P",$W191="18-P",$W191="19-P",$W191="20-P")),
      INDEX('Wage Grid'!P$14:P$20, MATCH($W191, ListLayeredOverParaproGridLevel, 0)),
      INDEX('Wage Grid'!J$14:J$56, MATCH($W191, ListGridLevel, 0))), 0)</f>
        <v>0</v>
      </c>
      <c r="AB191" s="365">
        <f t="shared" si="12"/>
        <v>0</v>
      </c>
      <c r="AC191" s="365">
        <f t="shared" si="13"/>
        <v>0</v>
      </c>
    </row>
    <row r="192" spans="1:29" ht="15" customHeight="1" x14ac:dyDescent="0.25">
      <c r="A192" s="256"/>
      <c r="B192" s="64"/>
      <c r="C192" s="257"/>
      <c r="D192" s="70"/>
      <c r="E192" s="258"/>
      <c r="F192" s="946" t="str">
        <f t="shared" si="14"/>
        <v/>
      </c>
      <c r="G192" s="868"/>
      <c r="H192" s="258"/>
      <c r="I192" s="202"/>
      <c r="J192" s="246"/>
      <c r="K192" s="263" t="str">
        <f t="shared" si="16"/>
        <v/>
      </c>
      <c r="L192" s="227"/>
      <c r="M192" s="228"/>
      <c r="N192" s="228"/>
      <c r="O192" s="229"/>
      <c r="P192" s="202"/>
      <c r="Q192" s="189"/>
      <c r="R192" s="977"/>
      <c r="S192" s="978"/>
      <c r="T192" s="979"/>
      <c r="U192" s="983">
        <f>_xlfn.IFNA(IF($A192="Layered-Over",INDEX('Wage Grid'!$D$14:$D$80,MATCH($B192,ListBargainingUnit,0)),IF($C192=0,INDEX('Wage Grid'!$C$14:$C$80,MATCH($B192,ListBargainingUnit,0)),$C192)),0)</f>
        <v>0</v>
      </c>
      <c r="V192" s="827">
        <f>_xlfn.IFNA(IF($A192="Layered-Over",INDEX('Wage Grid'!$D$14:$D$80,MATCH($D192,ListBargainingUnit,0)),IF($E192=0,INDEX('Wage Grid'!$C$14:$C$80,MATCH($D192,ListBargainingUnit,0)),$E192)),0)</f>
        <v>0</v>
      </c>
      <c r="W192" s="827">
        <f t="shared" si="15"/>
        <v>0</v>
      </c>
      <c r="X192" s="365">
        <f>IFERROR(IF(AND($A192="Layered-Over", OR($W192="14-P",$W192="15-P",$W192="16-P",$W192="17-P",$W192="18-P",$W192="19-P",$W192="20-P")),
      INDEX('Wage Grid'!M$14:M$20, MATCH(W192, ListLayeredOverParaproGridLevel, 0)),
      INDEX('Wage Grid'!G$14:G$56, MATCH(W192, ListGridLevel, 0))), 0)</f>
        <v>0</v>
      </c>
      <c r="Y192" s="365">
        <f>IFERROR(IF(AND($A192="Layered-Over", OR($W192="14-P",$W192="15-P",$W192="16-P",$W192="17-P",$W192="18-P",$W192="19-P",$W192="20-P")),
      INDEX('Wage Grid'!N$14:N$20, MATCH($W192, ListLayeredOverParaproGridLevel, 0)),
      INDEX('Wage Grid'!H$14:H$56, MATCH($W192, ListGridLevel, 0))), 0)</f>
        <v>0</v>
      </c>
      <c r="Z192" s="365">
        <f>IFERROR(IF(AND($A192="Layered-Over", OR($W192="14-P",$W192="15-P",$W192="16-P",$W192="17-P",$W192="18-P",$W192="19-P",$W192="20-P")),
      INDEX('Wage Grid'!O$14:O$20, MATCH($W192, ListLayeredOverParaproGridLevel, 0)),
      INDEX('Wage Grid'!I$14:I$56, MATCH($W192, ListGridLevel, 0))), 0)</f>
        <v>0</v>
      </c>
      <c r="AA192" s="365">
        <f>IFERROR(IF(AND($A192="Layered-Over", OR($W192="14-P",$W192="15-P",$W192="16-P",$W192="17-P",$W192="18-P",$W192="19-P",$W192="20-P")),
      INDEX('Wage Grid'!P$14:P$20, MATCH($W192, ListLayeredOverParaproGridLevel, 0)),
      INDEX('Wage Grid'!J$14:J$56, MATCH($W192, ListGridLevel, 0))), 0)</f>
        <v>0</v>
      </c>
      <c r="AB192" s="365">
        <f t="shared" si="12"/>
        <v>0</v>
      </c>
      <c r="AC192" s="365">
        <f t="shared" si="13"/>
        <v>0</v>
      </c>
    </row>
    <row r="193" spans="1:29" ht="15" customHeight="1" x14ac:dyDescent="0.25">
      <c r="A193" s="256"/>
      <c r="B193" s="64"/>
      <c r="C193" s="257"/>
      <c r="D193" s="70"/>
      <c r="E193" s="258"/>
      <c r="F193" s="946" t="str">
        <f t="shared" si="14"/>
        <v/>
      </c>
      <c r="G193" s="868"/>
      <c r="H193" s="258"/>
      <c r="I193" s="202"/>
      <c r="J193" s="246"/>
      <c r="K193" s="263" t="str">
        <f t="shared" si="16"/>
        <v/>
      </c>
      <c r="L193" s="227"/>
      <c r="M193" s="228"/>
      <c r="N193" s="228"/>
      <c r="O193" s="229"/>
      <c r="P193" s="202"/>
      <c r="Q193" s="189"/>
      <c r="R193" s="977"/>
      <c r="S193" s="978"/>
      <c r="T193" s="979"/>
      <c r="U193" s="983">
        <f>_xlfn.IFNA(IF($A193="Layered-Over",INDEX('Wage Grid'!$D$14:$D$80,MATCH($B193,ListBargainingUnit,0)),IF($C193=0,INDEX('Wage Grid'!$C$14:$C$80,MATCH($B193,ListBargainingUnit,0)),$C193)),0)</f>
        <v>0</v>
      </c>
      <c r="V193" s="827">
        <f>_xlfn.IFNA(IF($A193="Layered-Over",INDEX('Wage Grid'!$D$14:$D$80,MATCH($D193,ListBargainingUnit,0)),IF($E193=0,INDEX('Wage Grid'!$C$14:$C$80,MATCH($D193,ListBargainingUnit,0)),$E193)),0)</f>
        <v>0</v>
      </c>
      <c r="W193" s="827">
        <f t="shared" si="15"/>
        <v>0</v>
      </c>
      <c r="X193" s="365">
        <f>IFERROR(IF(AND($A193="Layered-Over", OR($W193="14-P",$W193="15-P",$W193="16-P",$W193="17-P",$W193="18-P",$W193="19-P",$W193="20-P")),
      INDEX('Wage Grid'!M$14:M$20, MATCH(W193, ListLayeredOverParaproGridLevel, 0)),
      INDEX('Wage Grid'!G$14:G$56, MATCH(W193, ListGridLevel, 0))), 0)</f>
        <v>0</v>
      </c>
      <c r="Y193" s="365">
        <f>IFERROR(IF(AND($A193="Layered-Over", OR($W193="14-P",$W193="15-P",$W193="16-P",$W193="17-P",$W193="18-P",$W193="19-P",$W193="20-P")),
      INDEX('Wage Grid'!N$14:N$20, MATCH($W193, ListLayeredOverParaproGridLevel, 0)),
      INDEX('Wage Grid'!H$14:H$56, MATCH($W193, ListGridLevel, 0))), 0)</f>
        <v>0</v>
      </c>
      <c r="Z193" s="365">
        <f>IFERROR(IF(AND($A193="Layered-Over", OR($W193="14-P",$W193="15-P",$W193="16-P",$W193="17-P",$W193="18-P",$W193="19-P",$W193="20-P")),
      INDEX('Wage Grid'!O$14:O$20, MATCH($W193, ListLayeredOverParaproGridLevel, 0)),
      INDEX('Wage Grid'!I$14:I$56, MATCH($W193, ListGridLevel, 0))), 0)</f>
        <v>0</v>
      </c>
      <c r="AA193" s="365">
        <f>IFERROR(IF(AND($A193="Layered-Over", OR($W193="14-P",$W193="15-P",$W193="16-P",$W193="17-P",$W193="18-P",$W193="19-P",$W193="20-P")),
      INDEX('Wage Grid'!P$14:P$20, MATCH($W193, ListLayeredOverParaproGridLevel, 0)),
      INDEX('Wage Grid'!J$14:J$56, MATCH($W193, ListGridLevel, 0))), 0)</f>
        <v>0</v>
      </c>
      <c r="AB193" s="365">
        <f t="shared" si="12"/>
        <v>0</v>
      </c>
      <c r="AC193" s="365">
        <f t="shared" si="13"/>
        <v>0</v>
      </c>
    </row>
    <row r="194" spans="1:29" ht="15" customHeight="1" x14ac:dyDescent="0.25">
      <c r="A194" s="256"/>
      <c r="B194" s="64"/>
      <c r="C194" s="257"/>
      <c r="D194" s="70"/>
      <c r="E194" s="258"/>
      <c r="F194" s="946" t="str">
        <f t="shared" si="14"/>
        <v/>
      </c>
      <c r="G194" s="868"/>
      <c r="H194" s="258"/>
      <c r="I194" s="202"/>
      <c r="J194" s="246"/>
      <c r="K194" s="263" t="str">
        <f t="shared" si="16"/>
        <v/>
      </c>
      <c r="L194" s="227"/>
      <c r="M194" s="228"/>
      <c r="N194" s="228"/>
      <c r="O194" s="229"/>
      <c r="P194" s="202"/>
      <c r="Q194" s="189"/>
      <c r="R194" s="977"/>
      <c r="S194" s="978"/>
      <c r="T194" s="979"/>
      <c r="U194" s="983">
        <f>_xlfn.IFNA(IF($A194="Layered-Over",INDEX('Wage Grid'!$D$14:$D$80,MATCH($B194,ListBargainingUnit,0)),IF($C194=0,INDEX('Wage Grid'!$C$14:$C$80,MATCH($B194,ListBargainingUnit,0)),$C194)),0)</f>
        <v>0</v>
      </c>
      <c r="V194" s="827">
        <f>_xlfn.IFNA(IF($A194="Layered-Over",INDEX('Wage Grid'!$D$14:$D$80,MATCH($D194,ListBargainingUnit,0)),IF($E194=0,INDEX('Wage Grid'!$C$14:$C$80,MATCH($D194,ListBargainingUnit,0)),$E194)),0)</f>
        <v>0</v>
      </c>
      <c r="W194" s="827">
        <f t="shared" si="15"/>
        <v>0</v>
      </c>
      <c r="X194" s="365">
        <f>IFERROR(IF(AND($A194="Layered-Over", OR($W194="14-P",$W194="15-P",$W194="16-P",$W194="17-P",$W194="18-P",$W194="19-P",$W194="20-P")),
      INDEX('Wage Grid'!M$14:M$20, MATCH(W194, ListLayeredOverParaproGridLevel, 0)),
      INDEX('Wage Grid'!G$14:G$56, MATCH(W194, ListGridLevel, 0))), 0)</f>
        <v>0</v>
      </c>
      <c r="Y194" s="365">
        <f>IFERROR(IF(AND($A194="Layered-Over", OR($W194="14-P",$W194="15-P",$W194="16-P",$W194="17-P",$W194="18-P",$W194="19-P",$W194="20-P")),
      INDEX('Wage Grid'!N$14:N$20, MATCH($W194, ListLayeredOverParaproGridLevel, 0)),
      INDEX('Wage Grid'!H$14:H$56, MATCH($W194, ListGridLevel, 0))), 0)</f>
        <v>0</v>
      </c>
      <c r="Z194" s="365">
        <f>IFERROR(IF(AND($A194="Layered-Over", OR($W194="14-P",$W194="15-P",$W194="16-P",$W194="17-P",$W194="18-P",$W194="19-P",$W194="20-P")),
      INDEX('Wage Grid'!O$14:O$20, MATCH($W194, ListLayeredOverParaproGridLevel, 0)),
      INDEX('Wage Grid'!I$14:I$56, MATCH($W194, ListGridLevel, 0))), 0)</f>
        <v>0</v>
      </c>
      <c r="AA194" s="365">
        <f>IFERROR(IF(AND($A194="Layered-Over", OR($W194="14-P",$W194="15-P",$W194="16-P",$W194="17-P",$W194="18-P",$W194="19-P",$W194="20-P")),
      INDEX('Wage Grid'!P$14:P$20, MATCH($W194, ListLayeredOverParaproGridLevel, 0)),
      INDEX('Wage Grid'!J$14:J$56, MATCH($W194, ListGridLevel, 0))), 0)</f>
        <v>0</v>
      </c>
      <c r="AB194" s="365">
        <f t="shared" si="12"/>
        <v>0</v>
      </c>
      <c r="AC194" s="365">
        <f t="shared" si="13"/>
        <v>0</v>
      </c>
    </row>
    <row r="195" spans="1:29" ht="15" customHeight="1" x14ac:dyDescent="0.25">
      <c r="A195" s="256"/>
      <c r="B195" s="64"/>
      <c r="C195" s="257"/>
      <c r="D195" s="70"/>
      <c r="E195" s="258"/>
      <c r="F195" s="946" t="str">
        <f t="shared" si="14"/>
        <v/>
      </c>
      <c r="G195" s="868"/>
      <c r="H195" s="258"/>
      <c r="I195" s="202"/>
      <c r="J195" s="246"/>
      <c r="K195" s="263" t="str">
        <f t="shared" si="16"/>
        <v/>
      </c>
      <c r="L195" s="227"/>
      <c r="M195" s="228"/>
      <c r="N195" s="228"/>
      <c r="O195" s="229"/>
      <c r="P195" s="202"/>
      <c r="Q195" s="189"/>
      <c r="R195" s="977"/>
      <c r="S195" s="978"/>
      <c r="T195" s="979"/>
      <c r="U195" s="983">
        <f>_xlfn.IFNA(IF($A195="Layered-Over",INDEX('Wage Grid'!$D$14:$D$80,MATCH($B195,ListBargainingUnit,0)),IF($C195=0,INDEX('Wage Grid'!$C$14:$C$80,MATCH($B195,ListBargainingUnit,0)),$C195)),0)</f>
        <v>0</v>
      </c>
      <c r="V195" s="827">
        <f>_xlfn.IFNA(IF($A195="Layered-Over",INDEX('Wage Grid'!$D$14:$D$80,MATCH($D195,ListBargainingUnit,0)),IF($E195=0,INDEX('Wage Grid'!$C$14:$C$80,MATCH($D195,ListBargainingUnit,0)),$E195)),0)</f>
        <v>0</v>
      </c>
      <c r="W195" s="827">
        <f t="shared" si="15"/>
        <v>0</v>
      </c>
      <c r="X195" s="365">
        <f>IFERROR(IF(AND($A195="Layered-Over", OR($W195="14-P",$W195="15-P",$W195="16-P",$W195="17-P",$W195="18-P",$W195="19-P",$W195="20-P")),
      INDEX('Wage Grid'!M$14:M$20, MATCH(W195, ListLayeredOverParaproGridLevel, 0)),
      INDEX('Wage Grid'!G$14:G$56, MATCH(W195, ListGridLevel, 0))), 0)</f>
        <v>0</v>
      </c>
      <c r="Y195" s="365">
        <f>IFERROR(IF(AND($A195="Layered-Over", OR($W195="14-P",$W195="15-P",$W195="16-P",$W195="17-P",$W195="18-P",$W195="19-P",$W195="20-P")),
      INDEX('Wage Grid'!N$14:N$20, MATCH($W195, ListLayeredOverParaproGridLevel, 0)),
      INDEX('Wage Grid'!H$14:H$56, MATCH($W195, ListGridLevel, 0))), 0)</f>
        <v>0</v>
      </c>
      <c r="Z195" s="365">
        <f>IFERROR(IF(AND($A195="Layered-Over", OR($W195="14-P",$W195="15-P",$W195="16-P",$W195="17-P",$W195="18-P",$W195="19-P",$W195="20-P")),
      INDEX('Wage Grid'!O$14:O$20, MATCH($W195, ListLayeredOverParaproGridLevel, 0)),
      INDEX('Wage Grid'!I$14:I$56, MATCH($W195, ListGridLevel, 0))), 0)</f>
        <v>0</v>
      </c>
      <c r="AA195" s="365">
        <f>IFERROR(IF(AND($A195="Layered-Over", OR($W195="14-P",$W195="15-P",$W195="16-P",$W195="17-P",$W195="18-P",$W195="19-P",$W195="20-P")),
      INDEX('Wage Grid'!P$14:P$20, MATCH($W195, ListLayeredOverParaproGridLevel, 0)),
      INDEX('Wage Grid'!J$14:J$56, MATCH($W195, ListGridLevel, 0))), 0)</f>
        <v>0</v>
      </c>
      <c r="AB195" s="365">
        <f t="shared" si="12"/>
        <v>0</v>
      </c>
      <c r="AC195" s="365">
        <f t="shared" si="13"/>
        <v>0</v>
      </c>
    </row>
    <row r="196" spans="1:29" ht="15" customHeight="1" thickBot="1" x14ac:dyDescent="0.3">
      <c r="A196" s="259"/>
      <c r="B196" s="66"/>
      <c r="C196" s="260"/>
      <c r="D196" s="71"/>
      <c r="E196" s="261"/>
      <c r="F196" s="947" t="str">
        <f t="shared" si="14"/>
        <v/>
      </c>
      <c r="G196" s="869"/>
      <c r="H196" s="261"/>
      <c r="I196" s="204"/>
      <c r="J196" s="248"/>
      <c r="K196" s="264" t="str">
        <f t="shared" si="16"/>
        <v/>
      </c>
      <c r="L196" s="230"/>
      <c r="M196" s="231"/>
      <c r="N196" s="231"/>
      <c r="O196" s="232"/>
      <c r="P196" s="204"/>
      <c r="Q196" s="191"/>
      <c r="R196" s="980"/>
      <c r="S196" s="981"/>
      <c r="T196" s="982"/>
      <c r="U196" s="983">
        <f>_xlfn.IFNA(IF($A196="Layered-Over",INDEX('Wage Grid'!$D$14:$D$80,MATCH($B196,ListBargainingUnit,0)),IF($C196=0,INDEX('Wage Grid'!$C$14:$C$80,MATCH($B196,ListBargainingUnit,0)),$C196)),0)</f>
        <v>0</v>
      </c>
      <c r="V196" s="827">
        <f>_xlfn.IFNA(IF($A196="Layered-Over",INDEX('Wage Grid'!$D$14:$D$80,MATCH($D196,ListBargainingUnit,0)),IF($E196=0,INDEX('Wage Grid'!$C$14:$C$80,MATCH($D196,ListBargainingUnit,0)),$E196)),0)</f>
        <v>0</v>
      </c>
      <c r="W196" s="827">
        <f t="shared" si="15"/>
        <v>0</v>
      </c>
      <c r="X196" s="365">
        <f>IFERROR(IF(AND($A196="Layered-Over", OR($W196="14-P",$W196="15-P",$W196="16-P",$W196="17-P",$W196="18-P",$W196="19-P",$W196="20-P")),
      INDEX('Wage Grid'!M$14:M$20, MATCH(W196, ListLayeredOverParaproGridLevel, 0)),
      INDEX('Wage Grid'!G$14:G$56, MATCH(W196, ListGridLevel, 0))), 0)</f>
        <v>0</v>
      </c>
      <c r="Y196" s="365">
        <f>IFERROR(IF(AND($A196="Layered-Over", OR($W196="14-P",$W196="15-P",$W196="16-P",$W196="17-P",$W196="18-P",$W196="19-P",$W196="20-P")),
      INDEX('Wage Grid'!N$14:N$20, MATCH($W196, ListLayeredOverParaproGridLevel, 0)),
      INDEX('Wage Grid'!H$14:H$56, MATCH($W196, ListGridLevel, 0))), 0)</f>
        <v>0</v>
      </c>
      <c r="Z196" s="365">
        <f>IFERROR(IF(AND($A196="Layered-Over", OR($W196="14-P",$W196="15-P",$W196="16-P",$W196="17-P",$W196="18-P",$W196="19-P",$W196="20-P")),
      INDEX('Wage Grid'!O$14:O$20, MATCH($W196, ListLayeredOverParaproGridLevel, 0)),
      INDEX('Wage Grid'!I$14:I$56, MATCH($W196, ListGridLevel, 0))), 0)</f>
        <v>0</v>
      </c>
      <c r="AA196" s="365">
        <f>IFERROR(IF(AND($A196="Layered-Over", OR($W196="14-P",$W196="15-P",$W196="16-P",$W196="17-P",$W196="18-P",$W196="19-P",$W196="20-P")),
      INDEX('Wage Grid'!P$14:P$20, MATCH($W196, ListLayeredOverParaproGridLevel, 0)),
      INDEX('Wage Grid'!J$14:J$56, MATCH($W196, ListGridLevel, 0))), 0)</f>
        <v>0</v>
      </c>
      <c r="AB196" s="365">
        <f t="shared" si="12"/>
        <v>0</v>
      </c>
      <c r="AC196" s="365">
        <f t="shared" si="13"/>
        <v>0</v>
      </c>
    </row>
  </sheetData>
  <sheetProtection algorithmName="SHA-512" hashValue="KqZANWNPAEawjWP9p0CnxIKQdqnSYCszm4Um832h6rM0P2YwwfhUWWvd1Gy5TrhyWhVGSZDswa058zUgu4RKRA==" saltValue="TjHnlbwI8bVs2AOVu60fEA==" spinCount="100000" sheet="1" objects="1" scenarios="1"/>
  <mergeCells count="18">
    <mergeCell ref="R12:T12"/>
    <mergeCell ref="R13:R14"/>
    <mergeCell ref="S13:S14"/>
    <mergeCell ref="T13:T14"/>
    <mergeCell ref="I9:L9"/>
    <mergeCell ref="I10:L10"/>
    <mergeCell ref="N9:Q9"/>
    <mergeCell ref="N10:Q10"/>
    <mergeCell ref="A9:H9"/>
    <mergeCell ref="A10:H10"/>
    <mergeCell ref="K13:Q13"/>
    <mergeCell ref="I12:Q12"/>
    <mergeCell ref="B13:B15"/>
    <mergeCell ref="A13:A15"/>
    <mergeCell ref="B12:F12"/>
    <mergeCell ref="I13:J13"/>
    <mergeCell ref="G12:G15"/>
    <mergeCell ref="H12:H15"/>
  </mergeCells>
  <conditionalFormatting sqref="J17:J196">
    <cfRule type="expression" dxfId="120" priority="22">
      <formula>AND(I17&gt;0,ISBLANK(J17))</formula>
    </cfRule>
  </conditionalFormatting>
  <conditionalFormatting sqref="Q17:Q196">
    <cfRule type="expression" dxfId="119" priority="21">
      <formula>AND(P17&gt;0,ISBLANK(Q17))</formula>
    </cfRule>
  </conditionalFormatting>
  <conditionalFormatting sqref="B17:B196">
    <cfRule type="expression" dxfId="118" priority="4">
      <formula>AND(A17&lt;&gt;"",ISBLANK(B17))</formula>
    </cfRule>
    <cfRule type="expression" dxfId="117" priority="20">
      <formula>AND(OR(NOT(ISBLANK(G17)), NOT(ISBLANK(H17))), ISBLANK(B17))</formula>
    </cfRule>
  </conditionalFormatting>
  <conditionalFormatting sqref="D17:D196">
    <cfRule type="expression" dxfId="116" priority="19">
      <formula>IF(A17="Integrated",ISBLANK(D17),FALSE)</formula>
    </cfRule>
  </conditionalFormatting>
  <conditionalFormatting sqref="H17:H196">
    <cfRule type="expression" dxfId="115" priority="12">
      <formula>IF(AND(NOT(ISBLANK(B17)),ISBLANK(H17)),TRUE,FALSE)</formula>
    </cfRule>
    <cfRule type="expression" dxfId="114" priority="14">
      <formula>AND(A17="Day Rate",ISBLANK(H17))</formula>
    </cfRule>
  </conditionalFormatting>
  <conditionalFormatting sqref="G17:G196">
    <cfRule type="expression" dxfId="113" priority="13">
      <formula>IF(AND(NOT(ISBLANK(B17)),ISBLANK(G17)),TRUE,FALSE)</formula>
    </cfRule>
  </conditionalFormatting>
  <conditionalFormatting sqref="E17:E196">
    <cfRule type="expression" dxfId="112" priority="40">
      <formula>IF(ISBLANK(E17),ISNA(#REF!),FALSE)</formula>
    </cfRule>
  </conditionalFormatting>
  <conditionalFormatting sqref="C17:C196">
    <cfRule type="expression" dxfId="111" priority="41">
      <formula>IF(ISBLANK(C17),ISNA(#REF!),FALSE)</formula>
    </cfRule>
    <cfRule type="expression" dxfId="110" priority="42">
      <formula>IF(A17="Unique",ISBLANK(C17),FALSE)</formula>
    </cfRule>
  </conditionalFormatting>
  <conditionalFormatting sqref="A17:A196">
    <cfRule type="expression" dxfId="109" priority="7">
      <formula>IF(AND(NOT(ISBLANK(B17)),ISBLANK(A17)),TRUE,FALSE)</formula>
    </cfRule>
  </conditionalFormatting>
  <conditionalFormatting sqref="I17:I196">
    <cfRule type="expression" dxfId="108" priority="6">
      <formula>AND(J17&gt;0,ISBLANK(I17))</formula>
    </cfRule>
  </conditionalFormatting>
  <conditionalFormatting sqref="R17:R196">
    <cfRule type="expression" dxfId="107" priority="3">
      <formula>AND(OR(B17="Early Childhood Educator", B17="ECE", B17="Early Childhood Educator Senior", B17="ECE Senior"), I17&gt;0)</formula>
    </cfRule>
  </conditionalFormatting>
  <conditionalFormatting sqref="S17:S196">
    <cfRule type="expression" dxfId="106" priority="2">
      <formula>AND(OR(B17="Early Childhood Educator", B17="ECE", B17="Early Childhood Educator Senior", B17="ECE Senior"), K17&gt;0, ISNUMBER(K17))</formula>
    </cfRule>
  </conditionalFormatting>
  <conditionalFormatting sqref="T17:T196">
    <cfRule type="expression" dxfId="105" priority="1">
      <formula>F17=11</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D2CEE5D0-0FDD-4369-8DC0-1678764D552D}">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topLeftCell="C1" zoomScaleNormal="100" workbookViewId="0">
      <selection activeCell="Z21" sqref="Z21"/>
    </sheetView>
  </sheetViews>
  <sheetFormatPr defaultColWidth="9.140625" defaultRowHeight="15" x14ac:dyDescent="0.25"/>
  <cols>
    <col min="1" max="1" width="13.7109375" style="43" customWidth="1"/>
    <col min="2" max="3" width="30.7109375" style="43" customWidth="1"/>
    <col min="4" max="4" width="13.7109375" style="43" hidden="1" customWidth="1"/>
    <col min="5" max="13" width="10.7109375" style="43" hidden="1" customWidth="1"/>
    <col min="14" max="14" width="13.7109375" style="43" customWidth="1"/>
    <col min="15" max="15" width="13.7109375" style="43" hidden="1" customWidth="1"/>
    <col min="16" max="17" width="13.7109375" style="43" customWidth="1"/>
    <col min="18" max="19" width="13.7109375" style="45" hidden="1" customWidth="1"/>
    <col min="20" max="16384" width="9.140625" style="43"/>
  </cols>
  <sheetData>
    <row r="1" spans="1:19" s="41" customFormat="1" ht="15" customHeight="1" x14ac:dyDescent="0.25">
      <c r="R1" s="380"/>
      <c r="S1" s="380"/>
    </row>
    <row r="2" spans="1:19" s="41" customFormat="1" ht="15" customHeight="1" x14ac:dyDescent="0.25">
      <c r="R2" s="380"/>
      <c r="S2" s="380"/>
    </row>
    <row r="3" spans="1:19" s="41" customFormat="1" ht="15" customHeight="1" x14ac:dyDescent="0.25">
      <c r="R3" s="380"/>
      <c r="S3" s="380"/>
    </row>
    <row r="4" spans="1:19" s="41" customFormat="1" ht="15" customHeight="1" x14ac:dyDescent="0.25">
      <c r="R4" s="380"/>
      <c r="S4" s="380"/>
    </row>
    <row r="5" spans="1:19" s="41" customFormat="1" ht="15" customHeight="1" x14ac:dyDescent="0.25">
      <c r="R5" s="380"/>
      <c r="S5" s="380"/>
    </row>
    <row r="6" spans="1:19" s="41" customFormat="1" ht="15" customHeight="1" x14ac:dyDescent="0.25">
      <c r="R6" s="380"/>
      <c r="S6" s="380"/>
    </row>
    <row r="7" spans="1:19" s="41" customFormat="1" ht="15" hidden="1" customHeight="1" x14ac:dyDescent="0.25">
      <c r="R7" s="380"/>
      <c r="S7" s="380"/>
    </row>
    <row r="8" spans="1:19" s="41" customFormat="1" ht="15" hidden="1" customHeight="1" x14ac:dyDescent="0.25">
      <c r="R8" s="380"/>
      <c r="S8" s="380"/>
    </row>
    <row r="9" spans="1:19" ht="18.75" x14ac:dyDescent="0.25">
      <c r="A9" s="1053" t="s">
        <v>185</v>
      </c>
      <c r="B9" s="1053"/>
      <c r="C9" s="1053"/>
      <c r="D9" s="1053"/>
      <c r="E9" s="1053"/>
      <c r="F9" s="42"/>
      <c r="G9" s="42"/>
      <c r="H9" s="42"/>
      <c r="I9" s="42"/>
      <c r="J9" s="42"/>
      <c r="K9" s="42"/>
      <c r="L9" s="42"/>
      <c r="M9" s="42"/>
      <c r="N9" s="42"/>
      <c r="O9" s="42"/>
      <c r="P9" s="42"/>
      <c r="Q9" s="42"/>
      <c r="R9" s="314"/>
      <c r="S9" s="314"/>
    </row>
    <row r="10" spans="1:19" ht="18.75" x14ac:dyDescent="0.25">
      <c r="A10" s="1053" t="s">
        <v>845</v>
      </c>
      <c r="B10" s="1053"/>
      <c r="C10" s="1053"/>
      <c r="D10" s="1053"/>
      <c r="E10" s="1053"/>
      <c r="F10" s="42"/>
      <c r="G10" s="42"/>
      <c r="H10" s="42"/>
      <c r="I10" s="42"/>
      <c r="J10" s="42"/>
      <c r="K10" s="42"/>
      <c r="L10" s="42"/>
      <c r="M10" s="42"/>
      <c r="N10" s="42"/>
      <c r="O10" s="42"/>
      <c r="P10" s="42"/>
      <c r="Q10" s="42"/>
      <c r="R10" s="314"/>
      <c r="S10" s="314"/>
    </row>
    <row r="11" spans="1:19" ht="15.75" thickBot="1" x14ac:dyDescent="0.3">
      <c r="A11" s="42"/>
      <c r="B11" s="42"/>
      <c r="C11" s="42"/>
      <c r="D11" s="42"/>
      <c r="E11" s="42"/>
      <c r="F11" s="42"/>
      <c r="G11" s="42"/>
      <c r="H11" s="42"/>
      <c r="I11" s="42"/>
      <c r="J11" s="42"/>
      <c r="K11" s="42"/>
      <c r="L11" s="42"/>
      <c r="M11" s="42"/>
      <c r="N11" s="42"/>
      <c r="O11" s="42"/>
      <c r="P11" s="42"/>
      <c r="Q11" s="42"/>
      <c r="R11" s="314"/>
      <c r="S11" s="314"/>
    </row>
    <row r="12" spans="1:19" ht="50.1" customHeight="1" thickBot="1" x14ac:dyDescent="0.3">
      <c r="A12" s="880" t="s">
        <v>161</v>
      </c>
      <c r="B12" s="1064" t="s">
        <v>37</v>
      </c>
      <c r="C12" s="1065"/>
      <c r="D12" s="1069" t="s">
        <v>24</v>
      </c>
      <c r="E12" s="1099" t="s">
        <v>22</v>
      </c>
      <c r="F12" s="1075" t="s">
        <v>842</v>
      </c>
      <c r="G12" s="1076"/>
      <c r="H12" s="1076"/>
      <c r="I12" s="1076"/>
      <c r="J12" s="1076"/>
      <c r="K12" s="1076"/>
      <c r="L12" s="1076"/>
      <c r="M12" s="1076"/>
      <c r="N12" s="1064" t="s">
        <v>845</v>
      </c>
      <c r="O12" s="1065"/>
      <c r="P12" s="1065"/>
      <c r="Q12" s="1066"/>
      <c r="R12" s="1064" t="s">
        <v>798</v>
      </c>
      <c r="S12" s="1104"/>
    </row>
    <row r="13" spans="1:19" ht="15.75" customHeight="1" x14ac:dyDescent="0.25">
      <c r="A13" s="1061" t="s">
        <v>454</v>
      </c>
      <c r="B13" s="27"/>
      <c r="C13" s="28"/>
      <c r="D13" s="1070"/>
      <c r="E13" s="1100"/>
      <c r="F13" s="1097" t="s">
        <v>25</v>
      </c>
      <c r="G13" s="1098"/>
      <c r="H13" s="1092" t="s">
        <v>26</v>
      </c>
      <c r="I13" s="1093"/>
      <c r="J13" s="1093"/>
      <c r="K13" s="1093"/>
      <c r="L13" s="1093"/>
      <c r="M13" s="1094"/>
      <c r="N13" s="1058" t="s">
        <v>294</v>
      </c>
      <c r="O13" s="1095" t="s">
        <v>795</v>
      </c>
      <c r="P13" s="1107" t="s">
        <v>796</v>
      </c>
      <c r="Q13" s="1102" t="s">
        <v>797</v>
      </c>
      <c r="R13" s="1058" t="s">
        <v>411</v>
      </c>
      <c r="S13" s="1102" t="s">
        <v>477</v>
      </c>
    </row>
    <row r="14" spans="1:19" ht="51.75" customHeight="1" x14ac:dyDescent="0.25">
      <c r="A14" s="1062"/>
      <c r="B14" s="937" t="s">
        <v>793</v>
      </c>
      <c r="C14" s="881" t="s">
        <v>843</v>
      </c>
      <c r="D14" s="1070"/>
      <c r="E14" s="1100"/>
      <c r="F14" s="882" t="s">
        <v>178</v>
      </c>
      <c r="G14" s="882" t="s">
        <v>791</v>
      </c>
      <c r="H14" s="620" t="s">
        <v>178</v>
      </c>
      <c r="I14" s="877" t="s">
        <v>732</v>
      </c>
      <c r="J14" s="622" t="s">
        <v>733</v>
      </c>
      <c r="K14" s="622" t="s">
        <v>181</v>
      </c>
      <c r="L14" s="622" t="s">
        <v>182</v>
      </c>
      <c r="M14" s="623" t="s">
        <v>183</v>
      </c>
      <c r="N14" s="1059"/>
      <c r="O14" s="1096"/>
      <c r="P14" s="1108"/>
      <c r="Q14" s="1103"/>
      <c r="R14" s="1105"/>
      <c r="S14" s="1106"/>
    </row>
    <row r="15" spans="1:19" ht="15.75" customHeight="1" thickBot="1" x14ac:dyDescent="0.3">
      <c r="A15" s="1063"/>
      <c r="B15" s="30"/>
      <c r="C15" s="31"/>
      <c r="D15" s="1071"/>
      <c r="E15" s="1101"/>
      <c r="F15" s="658" t="s">
        <v>177</v>
      </c>
      <c r="G15" s="658" t="s">
        <v>177</v>
      </c>
      <c r="H15" s="618" t="s">
        <v>177</v>
      </c>
      <c r="I15" s="624" t="s">
        <v>177</v>
      </c>
      <c r="J15" s="619" t="s">
        <v>177</v>
      </c>
      <c r="K15" s="619" t="s">
        <v>177</v>
      </c>
      <c r="L15" s="619" t="s">
        <v>177</v>
      </c>
      <c r="M15" s="625" t="s">
        <v>177</v>
      </c>
      <c r="N15" s="33" t="s">
        <v>177</v>
      </c>
      <c r="O15" s="51" t="s">
        <v>177</v>
      </c>
      <c r="P15" s="704" t="s">
        <v>177</v>
      </c>
      <c r="Q15" s="687" t="s">
        <v>177</v>
      </c>
      <c r="R15" s="33" t="s">
        <v>27</v>
      </c>
      <c r="S15" s="360" t="s">
        <v>476</v>
      </c>
    </row>
    <row r="16" spans="1:19" ht="15.75" customHeight="1" thickBot="1" x14ac:dyDescent="0.3">
      <c r="A16" s="192"/>
      <c r="B16" s="192"/>
      <c r="C16" s="192"/>
      <c r="D16" s="234"/>
      <c r="E16" s="235" t="s">
        <v>173</v>
      </c>
      <c r="F16" s="233">
        <f>SUM(F17:F196)</f>
        <v>0</v>
      </c>
      <c r="G16" s="233"/>
      <c r="H16" s="233">
        <f>SUM(H17:H196)</f>
        <v>0</v>
      </c>
      <c r="I16" s="233">
        <f t="shared" ref="I16:M16" si="0">SUM(I17:I196)</f>
        <v>0</v>
      </c>
      <c r="J16" s="233">
        <f t="shared" si="0"/>
        <v>0</v>
      </c>
      <c r="K16" s="233">
        <f t="shared" si="0"/>
        <v>0</v>
      </c>
      <c r="L16" s="233">
        <f t="shared" si="0"/>
        <v>0</v>
      </c>
      <c r="M16" s="233">
        <f t="shared" si="0"/>
        <v>0</v>
      </c>
      <c r="N16" s="233">
        <f t="shared" ref="N16" si="1">SUM(N17:N196)</f>
        <v>0</v>
      </c>
      <c r="O16" s="233">
        <f t="shared" ref="O16:R16" si="2">SUM(O17:O196)</f>
        <v>0</v>
      </c>
      <c r="P16" s="233">
        <f t="shared" si="2"/>
        <v>0</v>
      </c>
      <c r="Q16" s="233">
        <f t="shared" si="2"/>
        <v>0</v>
      </c>
      <c r="R16" s="384">
        <f t="shared" si="2"/>
        <v>0</v>
      </c>
      <c r="S16" s="384"/>
    </row>
    <row r="17" spans="1:19" ht="15" customHeight="1" x14ac:dyDescent="0.25">
      <c r="A17" s="941" t="str">
        <f>IF(ISBLANK('A1'!A17),"",'A1'!A17)</f>
        <v/>
      </c>
      <c r="B17" s="942" t="str">
        <f>IF(ISBLANK('A1'!B17),"",'A1'!B17)</f>
        <v/>
      </c>
      <c r="C17" s="943" t="str">
        <f>IF(ISBLANK('A1'!D17),"",'A1'!D17)</f>
        <v/>
      </c>
      <c r="D17" s="944" t="str">
        <f>IF(ISBLANK('A1'!G17),"",'A1'!G17)</f>
        <v/>
      </c>
      <c r="E17" s="237" t="str">
        <f>IF(ISBLANK('A1'!H17),"",'A1'!H17)</f>
        <v/>
      </c>
      <c r="F17" s="904"/>
      <c r="G17" s="211"/>
      <c r="H17" s="207"/>
      <c r="I17" s="208"/>
      <c r="J17" s="208"/>
      <c r="K17" s="208"/>
      <c r="L17" s="208"/>
      <c r="M17" s="209"/>
      <c r="N17" s="210"/>
      <c r="O17" s="209"/>
      <c r="P17" s="209"/>
      <c r="Q17" s="211"/>
      <c r="R17" s="381" t="str">
        <f>IF(SUM('A1'!I17,'A1'!L17:P17)=0,"",SUM('A1'!I17,'A1'!L17:P17))</f>
        <v/>
      </c>
      <c r="S17" s="479"/>
    </row>
    <row r="18" spans="1:19" ht="15" customHeight="1" x14ac:dyDescent="0.25">
      <c r="A18" s="236" t="str">
        <f>IF(ISBLANK('A1'!A18),"",'A1'!A18)</f>
        <v/>
      </c>
      <c r="B18" s="35" t="str">
        <f>IF(ISBLANK('A1'!B18),"",'A1'!B18)</f>
        <v/>
      </c>
      <c r="C18" s="36" t="str">
        <f>IF(ISBLANK('A1'!D18),"",'A1'!D18)</f>
        <v/>
      </c>
      <c r="D18" s="37" t="str">
        <f>IF(ISBLANK('A1'!G18),"",'A1'!G18)</f>
        <v/>
      </c>
      <c r="E18" s="237" t="str">
        <f>IF(ISBLANK('A1'!H18),"",'A1'!H18)</f>
        <v/>
      </c>
      <c r="F18" s="905"/>
      <c r="G18" s="217"/>
      <c r="H18" s="213"/>
      <c r="I18" s="214"/>
      <c r="J18" s="214"/>
      <c r="K18" s="214"/>
      <c r="L18" s="214"/>
      <c r="M18" s="215"/>
      <c r="N18" s="216"/>
      <c r="O18" s="215"/>
      <c r="P18" s="215"/>
      <c r="Q18" s="217"/>
      <c r="R18" s="382" t="str">
        <f>IF(SUM('A1'!I18,'A1'!L18:P18)=0,"",SUM('A1'!I18,'A1'!L18:P18))</f>
        <v/>
      </c>
      <c r="S18" s="480"/>
    </row>
    <row r="19" spans="1:19" ht="15" customHeight="1" x14ac:dyDescent="0.25">
      <c r="A19" s="236" t="str">
        <f>IF(ISBLANK('A1'!A19),"",'A1'!A19)</f>
        <v/>
      </c>
      <c r="B19" s="35" t="str">
        <f>IF(ISBLANK('A1'!B19),"",'A1'!B19)</f>
        <v/>
      </c>
      <c r="C19" s="36" t="str">
        <f>IF(ISBLANK('A1'!D19),"",'A1'!D19)</f>
        <v/>
      </c>
      <c r="D19" s="37" t="str">
        <f>IF(ISBLANK('A1'!G19),"",'A1'!G19)</f>
        <v/>
      </c>
      <c r="E19" s="237" t="str">
        <f>IF(ISBLANK('A1'!H19),"",'A1'!H19)</f>
        <v/>
      </c>
      <c r="F19" s="905"/>
      <c r="G19" s="217"/>
      <c r="H19" s="213"/>
      <c r="I19" s="214"/>
      <c r="J19" s="214"/>
      <c r="K19" s="214"/>
      <c r="L19" s="214"/>
      <c r="M19" s="215"/>
      <c r="N19" s="216"/>
      <c r="O19" s="215"/>
      <c r="P19" s="215"/>
      <c r="Q19" s="217"/>
      <c r="R19" s="382" t="str">
        <f>IF(SUM('A1'!I19,'A1'!L19:P19)=0,"",SUM('A1'!I19,'A1'!L19:P19))</f>
        <v/>
      </c>
      <c r="S19" s="480"/>
    </row>
    <row r="20" spans="1:19" ht="15" customHeight="1" x14ac:dyDescent="0.25">
      <c r="A20" s="236" t="str">
        <f>IF(ISBLANK('A1'!A20),"",'A1'!A20)</f>
        <v/>
      </c>
      <c r="B20" s="35" t="str">
        <f>IF(ISBLANK('A1'!B20),"",'A1'!B20)</f>
        <v/>
      </c>
      <c r="C20" s="36" t="str">
        <f>IF(ISBLANK('A1'!D20),"",'A1'!D20)</f>
        <v/>
      </c>
      <c r="D20" s="37" t="str">
        <f>IF(ISBLANK('A1'!G20),"",'A1'!G20)</f>
        <v/>
      </c>
      <c r="E20" s="237" t="str">
        <f>IF(ISBLANK('A1'!H20),"",'A1'!H20)</f>
        <v/>
      </c>
      <c r="F20" s="905"/>
      <c r="G20" s="217"/>
      <c r="H20" s="213"/>
      <c r="I20" s="214"/>
      <c r="J20" s="214"/>
      <c r="K20" s="214"/>
      <c r="L20" s="214"/>
      <c r="M20" s="215"/>
      <c r="N20" s="216"/>
      <c r="O20" s="215"/>
      <c r="P20" s="215"/>
      <c r="Q20" s="217"/>
      <c r="R20" s="382" t="str">
        <f>IF(SUM('A1'!I20,'A1'!L20:P20)=0,"",SUM('A1'!I20,'A1'!L20:P20))</f>
        <v/>
      </c>
      <c r="S20" s="480"/>
    </row>
    <row r="21" spans="1:19" ht="15" customHeight="1" x14ac:dyDescent="0.25">
      <c r="A21" s="236" t="str">
        <f>IF(ISBLANK('A1'!A21),"",'A1'!A21)</f>
        <v/>
      </c>
      <c r="B21" s="35" t="str">
        <f>IF(ISBLANK('A1'!B21),"",'A1'!B21)</f>
        <v/>
      </c>
      <c r="C21" s="36" t="str">
        <f>IF(ISBLANK('A1'!D21),"",'A1'!D21)</f>
        <v/>
      </c>
      <c r="D21" s="37" t="str">
        <f>IF(ISBLANK('A1'!G21),"",'A1'!G21)</f>
        <v/>
      </c>
      <c r="E21" s="237" t="str">
        <f>IF(ISBLANK('A1'!H21),"",'A1'!H21)</f>
        <v/>
      </c>
      <c r="F21" s="905"/>
      <c r="G21" s="217"/>
      <c r="H21" s="213"/>
      <c r="I21" s="214"/>
      <c r="J21" s="214"/>
      <c r="K21" s="214"/>
      <c r="L21" s="214"/>
      <c r="M21" s="215"/>
      <c r="N21" s="216"/>
      <c r="O21" s="215"/>
      <c r="P21" s="215"/>
      <c r="Q21" s="217"/>
      <c r="R21" s="382" t="str">
        <f>IF(SUM('A1'!I21,'A1'!L21:P21)=0,"",SUM('A1'!I21,'A1'!L21:P21))</f>
        <v/>
      </c>
      <c r="S21" s="480"/>
    </row>
    <row r="22" spans="1:19" ht="15" customHeight="1" x14ac:dyDescent="0.25">
      <c r="A22" s="236" t="str">
        <f>IF(ISBLANK('A1'!A22),"",'A1'!A22)</f>
        <v/>
      </c>
      <c r="B22" s="35" t="str">
        <f>IF(ISBLANK('A1'!B22),"",'A1'!B22)</f>
        <v/>
      </c>
      <c r="C22" s="36" t="str">
        <f>IF(ISBLANK('A1'!D22),"",'A1'!D22)</f>
        <v/>
      </c>
      <c r="D22" s="37" t="str">
        <f>IF(ISBLANK('A1'!G22),"",'A1'!G22)</f>
        <v/>
      </c>
      <c r="E22" s="237" t="str">
        <f>IF(ISBLANK('A1'!H22),"",'A1'!H22)</f>
        <v/>
      </c>
      <c r="F22" s="905"/>
      <c r="G22" s="217"/>
      <c r="H22" s="213"/>
      <c r="I22" s="214"/>
      <c r="J22" s="214"/>
      <c r="K22" s="214"/>
      <c r="L22" s="214"/>
      <c r="M22" s="215"/>
      <c r="N22" s="216"/>
      <c r="O22" s="215"/>
      <c r="P22" s="215"/>
      <c r="Q22" s="217"/>
      <c r="R22" s="382" t="str">
        <f>IF(SUM('A1'!I22,'A1'!L22:P22)=0,"",SUM('A1'!I22,'A1'!L22:P22))</f>
        <v/>
      </c>
      <c r="S22" s="480"/>
    </row>
    <row r="23" spans="1:19" ht="15" customHeight="1" x14ac:dyDescent="0.25">
      <c r="A23" s="236" t="str">
        <f>IF(ISBLANK('A1'!A23),"",'A1'!A23)</f>
        <v/>
      </c>
      <c r="B23" s="35" t="str">
        <f>IF(ISBLANK('A1'!B23),"",'A1'!B23)</f>
        <v/>
      </c>
      <c r="C23" s="36" t="str">
        <f>IF(ISBLANK('A1'!D23),"",'A1'!D23)</f>
        <v/>
      </c>
      <c r="D23" s="37" t="str">
        <f>IF(ISBLANK('A1'!G23),"",'A1'!G23)</f>
        <v/>
      </c>
      <c r="E23" s="237" t="str">
        <f>IF(ISBLANK('A1'!H23),"",'A1'!H23)</f>
        <v/>
      </c>
      <c r="F23" s="905"/>
      <c r="G23" s="217"/>
      <c r="H23" s="213"/>
      <c r="I23" s="214"/>
      <c r="J23" s="214"/>
      <c r="K23" s="214"/>
      <c r="L23" s="214"/>
      <c r="M23" s="215"/>
      <c r="N23" s="216"/>
      <c r="O23" s="215"/>
      <c r="P23" s="215"/>
      <c r="Q23" s="217"/>
      <c r="R23" s="382" t="str">
        <f>IF(SUM('A1'!I23,'A1'!L23:P23)=0,"",SUM('A1'!I23,'A1'!L23:P23))</f>
        <v/>
      </c>
      <c r="S23" s="480"/>
    </row>
    <row r="24" spans="1:19" ht="15" customHeight="1" x14ac:dyDescent="0.25">
      <c r="A24" s="236" t="str">
        <f>IF(ISBLANK('A1'!A24),"",'A1'!A24)</f>
        <v/>
      </c>
      <c r="B24" s="35" t="str">
        <f>IF(ISBLANK('A1'!B24),"",'A1'!B24)</f>
        <v/>
      </c>
      <c r="C24" s="36" t="str">
        <f>IF(ISBLANK('A1'!D24),"",'A1'!D24)</f>
        <v/>
      </c>
      <c r="D24" s="37" t="str">
        <f>IF(ISBLANK('A1'!G24),"",'A1'!G24)</f>
        <v/>
      </c>
      <c r="E24" s="237" t="str">
        <f>IF(ISBLANK('A1'!H24),"",'A1'!H24)</f>
        <v/>
      </c>
      <c r="F24" s="905"/>
      <c r="G24" s="217"/>
      <c r="H24" s="213"/>
      <c r="I24" s="214"/>
      <c r="J24" s="214"/>
      <c r="K24" s="214"/>
      <c r="L24" s="214"/>
      <c r="M24" s="215"/>
      <c r="N24" s="216"/>
      <c r="O24" s="215"/>
      <c r="P24" s="215"/>
      <c r="Q24" s="217"/>
      <c r="R24" s="382" t="str">
        <f>IF(SUM('A1'!I24,'A1'!L24:P24)=0,"",SUM('A1'!I24,'A1'!L24:P24))</f>
        <v/>
      </c>
      <c r="S24" s="480"/>
    </row>
    <row r="25" spans="1:19" ht="15" customHeight="1" x14ac:dyDescent="0.25">
      <c r="A25" s="236" t="str">
        <f>IF(ISBLANK('A1'!A25),"",'A1'!A25)</f>
        <v/>
      </c>
      <c r="B25" s="35" t="str">
        <f>IF(ISBLANK('A1'!B25),"",'A1'!B25)</f>
        <v/>
      </c>
      <c r="C25" s="36" t="str">
        <f>IF(ISBLANK('A1'!D25),"",'A1'!D25)</f>
        <v/>
      </c>
      <c r="D25" s="37" t="str">
        <f>IF(ISBLANK('A1'!G25),"",'A1'!G25)</f>
        <v/>
      </c>
      <c r="E25" s="237" t="str">
        <f>IF(ISBLANK('A1'!H25),"",'A1'!H25)</f>
        <v/>
      </c>
      <c r="F25" s="905"/>
      <c r="G25" s="217"/>
      <c r="H25" s="213"/>
      <c r="I25" s="214"/>
      <c r="J25" s="214"/>
      <c r="K25" s="214"/>
      <c r="L25" s="214"/>
      <c r="M25" s="215"/>
      <c r="N25" s="216"/>
      <c r="O25" s="215"/>
      <c r="P25" s="215"/>
      <c r="Q25" s="217"/>
      <c r="R25" s="382" t="str">
        <f>IF(SUM('A1'!I25,'A1'!L25:P25)=0,"",SUM('A1'!I25,'A1'!L25:P25))</f>
        <v/>
      </c>
      <c r="S25" s="480"/>
    </row>
    <row r="26" spans="1:19" ht="15" customHeight="1" x14ac:dyDescent="0.25">
      <c r="A26" s="236" t="str">
        <f>IF(ISBLANK('A1'!A26),"",'A1'!A26)</f>
        <v/>
      </c>
      <c r="B26" s="35" t="str">
        <f>IF(ISBLANK('A1'!B26),"",'A1'!B26)</f>
        <v/>
      </c>
      <c r="C26" s="36" t="str">
        <f>IF(ISBLANK('A1'!D26),"",'A1'!D26)</f>
        <v/>
      </c>
      <c r="D26" s="37" t="str">
        <f>IF(ISBLANK('A1'!G26),"",'A1'!G26)</f>
        <v/>
      </c>
      <c r="E26" s="237" t="str">
        <f>IF(ISBLANK('A1'!H26),"",'A1'!H26)</f>
        <v/>
      </c>
      <c r="F26" s="905"/>
      <c r="G26" s="217"/>
      <c r="H26" s="213"/>
      <c r="I26" s="214"/>
      <c r="J26" s="214"/>
      <c r="K26" s="214"/>
      <c r="L26" s="214"/>
      <c r="M26" s="215"/>
      <c r="N26" s="216"/>
      <c r="O26" s="215"/>
      <c r="P26" s="215"/>
      <c r="Q26" s="217"/>
      <c r="R26" s="382" t="str">
        <f>IF(SUM('A1'!I26,'A1'!L26:P26)=0,"",SUM('A1'!I26,'A1'!L26:P26))</f>
        <v/>
      </c>
      <c r="S26" s="480"/>
    </row>
    <row r="27" spans="1:19" ht="15" customHeight="1" x14ac:dyDescent="0.25">
      <c r="A27" s="236" t="str">
        <f>IF(ISBLANK('A1'!A27),"",'A1'!A27)</f>
        <v/>
      </c>
      <c r="B27" s="35" t="str">
        <f>IF(ISBLANK('A1'!B27),"",'A1'!B27)</f>
        <v/>
      </c>
      <c r="C27" s="36" t="str">
        <f>IF(ISBLANK('A1'!D27),"",'A1'!D27)</f>
        <v/>
      </c>
      <c r="D27" s="37" t="str">
        <f>IF(ISBLANK('A1'!G27),"",'A1'!G27)</f>
        <v/>
      </c>
      <c r="E27" s="237" t="str">
        <f>IF(ISBLANK('A1'!H27),"",'A1'!H27)</f>
        <v/>
      </c>
      <c r="F27" s="905"/>
      <c r="G27" s="217"/>
      <c r="H27" s="213"/>
      <c r="I27" s="214"/>
      <c r="J27" s="214"/>
      <c r="K27" s="214"/>
      <c r="L27" s="214"/>
      <c r="M27" s="215"/>
      <c r="N27" s="216"/>
      <c r="O27" s="215"/>
      <c r="P27" s="215"/>
      <c r="Q27" s="217"/>
      <c r="R27" s="382" t="str">
        <f>IF(SUM('A1'!I27,'A1'!L27:P27)=0,"",SUM('A1'!I27,'A1'!L27:P27))</f>
        <v/>
      </c>
      <c r="S27" s="480"/>
    </row>
    <row r="28" spans="1:19" ht="15" customHeight="1" x14ac:dyDescent="0.25">
      <c r="A28" s="236" t="str">
        <f>IF(ISBLANK('A1'!A28),"",'A1'!A28)</f>
        <v/>
      </c>
      <c r="B28" s="35" t="str">
        <f>IF(ISBLANK('A1'!B28),"",'A1'!B28)</f>
        <v/>
      </c>
      <c r="C28" s="36" t="str">
        <f>IF(ISBLANK('A1'!D28),"",'A1'!D28)</f>
        <v/>
      </c>
      <c r="D28" s="37" t="str">
        <f>IF(ISBLANK('A1'!G28),"",'A1'!G28)</f>
        <v/>
      </c>
      <c r="E28" s="237" t="str">
        <f>IF(ISBLANK('A1'!H28),"",'A1'!H28)</f>
        <v/>
      </c>
      <c r="F28" s="905"/>
      <c r="G28" s="217"/>
      <c r="H28" s="213"/>
      <c r="I28" s="214"/>
      <c r="J28" s="214"/>
      <c r="K28" s="214"/>
      <c r="L28" s="214"/>
      <c r="M28" s="215"/>
      <c r="N28" s="216"/>
      <c r="O28" s="215"/>
      <c r="P28" s="215"/>
      <c r="Q28" s="217"/>
      <c r="R28" s="382" t="str">
        <f>IF(SUM('A1'!I28,'A1'!L28:P28)=0,"",SUM('A1'!I28,'A1'!L28:P28))</f>
        <v/>
      </c>
      <c r="S28" s="480"/>
    </row>
    <row r="29" spans="1:19" ht="15" customHeight="1" x14ac:dyDescent="0.25">
      <c r="A29" s="236" t="str">
        <f>IF(ISBLANK('A1'!A29),"",'A1'!A29)</f>
        <v/>
      </c>
      <c r="B29" s="35" t="str">
        <f>IF(ISBLANK('A1'!B29),"",'A1'!B29)</f>
        <v/>
      </c>
      <c r="C29" s="36" t="str">
        <f>IF(ISBLANK('A1'!D29),"",'A1'!D29)</f>
        <v/>
      </c>
      <c r="D29" s="37" t="str">
        <f>IF(ISBLANK('A1'!G29),"",'A1'!G29)</f>
        <v/>
      </c>
      <c r="E29" s="237" t="str">
        <f>IF(ISBLANK('A1'!H29),"",'A1'!H29)</f>
        <v/>
      </c>
      <c r="F29" s="905"/>
      <c r="G29" s="217"/>
      <c r="H29" s="213"/>
      <c r="I29" s="214"/>
      <c r="J29" s="214"/>
      <c r="K29" s="214"/>
      <c r="L29" s="214"/>
      <c r="M29" s="215"/>
      <c r="N29" s="216"/>
      <c r="O29" s="215"/>
      <c r="P29" s="215"/>
      <c r="Q29" s="217"/>
      <c r="R29" s="382" t="str">
        <f>IF(SUM('A1'!I29,'A1'!L29:P29)=0,"",SUM('A1'!I29,'A1'!L29:P29))</f>
        <v/>
      </c>
      <c r="S29" s="480"/>
    </row>
    <row r="30" spans="1:19" ht="15" customHeight="1" x14ac:dyDescent="0.25">
      <c r="A30" s="236" t="str">
        <f>IF(ISBLANK('A1'!A30),"",'A1'!A30)</f>
        <v/>
      </c>
      <c r="B30" s="35" t="str">
        <f>IF(ISBLANK('A1'!B30),"",'A1'!B30)</f>
        <v/>
      </c>
      <c r="C30" s="36" t="str">
        <f>IF(ISBLANK('A1'!D30),"",'A1'!D30)</f>
        <v/>
      </c>
      <c r="D30" s="37" t="str">
        <f>IF(ISBLANK('A1'!G30),"",'A1'!G30)</f>
        <v/>
      </c>
      <c r="E30" s="237" t="str">
        <f>IF(ISBLANK('A1'!H30),"",'A1'!H30)</f>
        <v/>
      </c>
      <c r="F30" s="905"/>
      <c r="G30" s="217"/>
      <c r="H30" s="213"/>
      <c r="I30" s="214"/>
      <c r="J30" s="214"/>
      <c r="K30" s="214"/>
      <c r="L30" s="214"/>
      <c r="M30" s="215"/>
      <c r="N30" s="216"/>
      <c r="O30" s="215"/>
      <c r="P30" s="215"/>
      <c r="Q30" s="217"/>
      <c r="R30" s="382" t="str">
        <f>IF(SUM('A1'!I30,'A1'!L30:P30)=0,"",SUM('A1'!I30,'A1'!L30:P30))</f>
        <v/>
      </c>
      <c r="S30" s="480"/>
    </row>
    <row r="31" spans="1:19" ht="15" customHeight="1" x14ac:dyDescent="0.25">
      <c r="A31" s="236" t="str">
        <f>IF(ISBLANK('A1'!A31),"",'A1'!A31)</f>
        <v/>
      </c>
      <c r="B31" s="35" t="str">
        <f>IF(ISBLANK('A1'!B31),"",'A1'!B31)</f>
        <v/>
      </c>
      <c r="C31" s="36" t="str">
        <f>IF(ISBLANK('A1'!D31),"",'A1'!D31)</f>
        <v/>
      </c>
      <c r="D31" s="37" t="str">
        <f>IF(ISBLANK('A1'!G31),"",'A1'!G31)</f>
        <v/>
      </c>
      <c r="E31" s="237" t="str">
        <f>IF(ISBLANK('A1'!H31),"",'A1'!H31)</f>
        <v/>
      </c>
      <c r="F31" s="905"/>
      <c r="G31" s="217"/>
      <c r="H31" s="213"/>
      <c r="I31" s="214"/>
      <c r="J31" s="214"/>
      <c r="K31" s="214"/>
      <c r="L31" s="214"/>
      <c r="M31" s="215"/>
      <c r="N31" s="216"/>
      <c r="O31" s="215"/>
      <c r="P31" s="215"/>
      <c r="Q31" s="217"/>
      <c r="R31" s="382" t="str">
        <f>IF(SUM('A1'!I31,'A1'!L31:P31)=0,"",SUM('A1'!I31,'A1'!L31:P31))</f>
        <v/>
      </c>
      <c r="S31" s="480"/>
    </row>
    <row r="32" spans="1:19" ht="15" customHeight="1" x14ac:dyDescent="0.25">
      <c r="A32" s="236" t="str">
        <f>IF(ISBLANK('A1'!A32),"",'A1'!A32)</f>
        <v/>
      </c>
      <c r="B32" s="35" t="str">
        <f>IF(ISBLANK('A1'!B32),"",'A1'!B32)</f>
        <v/>
      </c>
      <c r="C32" s="36" t="str">
        <f>IF(ISBLANK('A1'!D32),"",'A1'!D32)</f>
        <v/>
      </c>
      <c r="D32" s="37" t="str">
        <f>IF(ISBLANK('A1'!G32),"",'A1'!G32)</f>
        <v/>
      </c>
      <c r="E32" s="237" t="str">
        <f>IF(ISBLANK('A1'!H32),"",'A1'!H32)</f>
        <v/>
      </c>
      <c r="F32" s="905"/>
      <c r="G32" s="217"/>
      <c r="H32" s="213"/>
      <c r="I32" s="214"/>
      <c r="J32" s="214"/>
      <c r="K32" s="214"/>
      <c r="L32" s="214"/>
      <c r="M32" s="215"/>
      <c r="N32" s="216"/>
      <c r="O32" s="215"/>
      <c r="P32" s="215"/>
      <c r="Q32" s="217"/>
      <c r="R32" s="382" t="str">
        <f>IF(SUM('A1'!I32,'A1'!L32:P32)=0,"",SUM('A1'!I32,'A1'!L32:P32))</f>
        <v/>
      </c>
      <c r="S32" s="480"/>
    </row>
    <row r="33" spans="1:19" ht="15" customHeight="1" x14ac:dyDescent="0.25">
      <c r="A33" s="236" t="str">
        <f>IF(ISBLANK('A1'!A33),"",'A1'!A33)</f>
        <v/>
      </c>
      <c r="B33" s="35" t="str">
        <f>IF(ISBLANK('A1'!B33),"",'A1'!B33)</f>
        <v/>
      </c>
      <c r="C33" s="36" t="str">
        <f>IF(ISBLANK('A1'!D33),"",'A1'!D33)</f>
        <v/>
      </c>
      <c r="D33" s="37" t="str">
        <f>IF(ISBLANK('A1'!G33),"",'A1'!G33)</f>
        <v/>
      </c>
      <c r="E33" s="237" t="str">
        <f>IF(ISBLANK('A1'!H33),"",'A1'!H33)</f>
        <v/>
      </c>
      <c r="F33" s="905"/>
      <c r="G33" s="217"/>
      <c r="H33" s="213"/>
      <c r="I33" s="214"/>
      <c r="J33" s="214"/>
      <c r="K33" s="214"/>
      <c r="L33" s="214"/>
      <c r="M33" s="215"/>
      <c r="N33" s="216"/>
      <c r="O33" s="215"/>
      <c r="P33" s="215"/>
      <c r="Q33" s="217"/>
      <c r="R33" s="382" t="str">
        <f>IF(SUM('A1'!I33,'A1'!L33:P33)=0,"",SUM('A1'!I33,'A1'!L33:P33))</f>
        <v/>
      </c>
      <c r="S33" s="480"/>
    </row>
    <row r="34" spans="1:19" ht="15" customHeight="1" x14ac:dyDescent="0.25">
      <c r="A34" s="236" t="str">
        <f>IF(ISBLANK('A1'!A34),"",'A1'!A34)</f>
        <v/>
      </c>
      <c r="B34" s="35" t="str">
        <f>IF(ISBLANK('A1'!B34),"",'A1'!B34)</f>
        <v/>
      </c>
      <c r="C34" s="36" t="str">
        <f>IF(ISBLANK('A1'!D34),"",'A1'!D34)</f>
        <v/>
      </c>
      <c r="D34" s="37" t="str">
        <f>IF(ISBLANK('A1'!G34),"",'A1'!G34)</f>
        <v/>
      </c>
      <c r="E34" s="237" t="str">
        <f>IF(ISBLANK('A1'!H34),"",'A1'!H34)</f>
        <v/>
      </c>
      <c r="F34" s="905"/>
      <c r="G34" s="217"/>
      <c r="H34" s="213"/>
      <c r="I34" s="214"/>
      <c r="J34" s="214"/>
      <c r="K34" s="214"/>
      <c r="L34" s="214"/>
      <c r="M34" s="215"/>
      <c r="N34" s="216"/>
      <c r="O34" s="215"/>
      <c r="P34" s="215"/>
      <c r="Q34" s="217"/>
      <c r="R34" s="382" t="str">
        <f>IF(SUM('A1'!I34,'A1'!L34:P34)=0,"",SUM('A1'!I34,'A1'!L34:P34))</f>
        <v/>
      </c>
      <c r="S34" s="480"/>
    </row>
    <row r="35" spans="1:19" ht="15" customHeight="1" x14ac:dyDescent="0.25">
      <c r="A35" s="236" t="str">
        <f>IF(ISBLANK('A1'!A35),"",'A1'!A35)</f>
        <v/>
      </c>
      <c r="B35" s="35" t="str">
        <f>IF(ISBLANK('A1'!B35),"",'A1'!B35)</f>
        <v/>
      </c>
      <c r="C35" s="36" t="str">
        <f>IF(ISBLANK('A1'!D35),"",'A1'!D35)</f>
        <v/>
      </c>
      <c r="D35" s="37" t="str">
        <f>IF(ISBLANK('A1'!G35),"",'A1'!G35)</f>
        <v/>
      </c>
      <c r="E35" s="237" t="str">
        <f>IF(ISBLANK('A1'!H35),"",'A1'!H35)</f>
        <v/>
      </c>
      <c r="F35" s="905"/>
      <c r="G35" s="217"/>
      <c r="H35" s="213"/>
      <c r="I35" s="214"/>
      <c r="J35" s="214"/>
      <c r="K35" s="214"/>
      <c r="L35" s="214"/>
      <c r="M35" s="215"/>
      <c r="N35" s="216"/>
      <c r="O35" s="215"/>
      <c r="P35" s="215"/>
      <c r="Q35" s="217"/>
      <c r="R35" s="382" t="str">
        <f>IF(SUM('A1'!I35,'A1'!L35:P35)=0,"",SUM('A1'!I35,'A1'!L35:P35))</f>
        <v/>
      </c>
      <c r="S35" s="480"/>
    </row>
    <row r="36" spans="1:19" ht="15" customHeight="1" x14ac:dyDescent="0.25">
      <c r="A36" s="236" t="str">
        <f>IF(ISBLANK('A1'!A36),"",'A1'!A36)</f>
        <v/>
      </c>
      <c r="B36" s="35" t="str">
        <f>IF(ISBLANK('A1'!B36),"",'A1'!B36)</f>
        <v/>
      </c>
      <c r="C36" s="36" t="str">
        <f>IF(ISBLANK('A1'!D36),"",'A1'!D36)</f>
        <v/>
      </c>
      <c r="D36" s="37" t="str">
        <f>IF(ISBLANK('A1'!G36),"",'A1'!G36)</f>
        <v/>
      </c>
      <c r="E36" s="237" t="str">
        <f>IF(ISBLANK('A1'!H36),"",'A1'!H36)</f>
        <v/>
      </c>
      <c r="F36" s="905"/>
      <c r="G36" s="217"/>
      <c r="H36" s="213"/>
      <c r="I36" s="214"/>
      <c r="J36" s="214"/>
      <c r="K36" s="214"/>
      <c r="L36" s="214"/>
      <c r="M36" s="215"/>
      <c r="N36" s="216"/>
      <c r="O36" s="215"/>
      <c r="P36" s="215"/>
      <c r="Q36" s="217"/>
      <c r="R36" s="382" t="str">
        <f>IF(SUM('A1'!I36,'A1'!L36:P36)=0,"",SUM('A1'!I36,'A1'!L36:P36))</f>
        <v/>
      </c>
      <c r="S36" s="480"/>
    </row>
    <row r="37" spans="1:19" ht="15" customHeight="1" x14ac:dyDescent="0.25">
      <c r="A37" s="236" t="str">
        <f>IF(ISBLANK('A1'!A37),"",'A1'!A37)</f>
        <v/>
      </c>
      <c r="B37" s="35" t="str">
        <f>IF(ISBLANK('A1'!B37),"",'A1'!B37)</f>
        <v/>
      </c>
      <c r="C37" s="36" t="str">
        <f>IF(ISBLANK('A1'!D37),"",'A1'!D37)</f>
        <v/>
      </c>
      <c r="D37" s="37" t="str">
        <f>IF(ISBLANK('A1'!G37),"",'A1'!G37)</f>
        <v/>
      </c>
      <c r="E37" s="237" t="str">
        <f>IF(ISBLANK('A1'!H37),"",'A1'!H37)</f>
        <v/>
      </c>
      <c r="F37" s="905"/>
      <c r="G37" s="217"/>
      <c r="H37" s="213"/>
      <c r="I37" s="214"/>
      <c r="J37" s="214"/>
      <c r="K37" s="214"/>
      <c r="L37" s="214"/>
      <c r="M37" s="215"/>
      <c r="N37" s="216"/>
      <c r="O37" s="215"/>
      <c r="P37" s="215"/>
      <c r="Q37" s="217"/>
      <c r="R37" s="382" t="str">
        <f>IF(SUM('A1'!I37,'A1'!L37:P37)=0,"",SUM('A1'!I37,'A1'!L37:P37))</f>
        <v/>
      </c>
      <c r="S37" s="480"/>
    </row>
    <row r="38" spans="1:19" ht="15" customHeight="1" x14ac:dyDescent="0.25">
      <c r="A38" s="236" t="str">
        <f>IF(ISBLANK('A1'!A38),"",'A1'!A38)</f>
        <v/>
      </c>
      <c r="B38" s="35" t="str">
        <f>IF(ISBLANK('A1'!B38),"",'A1'!B38)</f>
        <v/>
      </c>
      <c r="C38" s="36" t="str">
        <f>IF(ISBLANK('A1'!D38),"",'A1'!D38)</f>
        <v/>
      </c>
      <c r="D38" s="37" t="str">
        <f>IF(ISBLANK('A1'!G38),"",'A1'!G38)</f>
        <v/>
      </c>
      <c r="E38" s="237" t="str">
        <f>IF(ISBLANK('A1'!H38),"",'A1'!H38)</f>
        <v/>
      </c>
      <c r="F38" s="905"/>
      <c r="G38" s="217"/>
      <c r="H38" s="213"/>
      <c r="I38" s="214"/>
      <c r="J38" s="214"/>
      <c r="K38" s="214"/>
      <c r="L38" s="214"/>
      <c r="M38" s="215"/>
      <c r="N38" s="216"/>
      <c r="O38" s="215"/>
      <c r="P38" s="215"/>
      <c r="Q38" s="217"/>
      <c r="R38" s="382" t="str">
        <f>IF(SUM('A1'!I38,'A1'!L38:P38)=0,"",SUM('A1'!I38,'A1'!L38:P38))</f>
        <v/>
      </c>
      <c r="S38" s="480"/>
    </row>
    <row r="39" spans="1:19" ht="15" customHeight="1" x14ac:dyDescent="0.25">
      <c r="A39" s="236" t="str">
        <f>IF(ISBLANK('A1'!A39),"",'A1'!A39)</f>
        <v/>
      </c>
      <c r="B39" s="35" t="str">
        <f>IF(ISBLANK('A1'!B39),"",'A1'!B39)</f>
        <v/>
      </c>
      <c r="C39" s="36" t="str">
        <f>IF(ISBLANK('A1'!D39),"",'A1'!D39)</f>
        <v/>
      </c>
      <c r="D39" s="37" t="str">
        <f>IF(ISBLANK('A1'!G39),"",'A1'!G39)</f>
        <v/>
      </c>
      <c r="E39" s="237" t="str">
        <f>IF(ISBLANK('A1'!H39),"",'A1'!H39)</f>
        <v/>
      </c>
      <c r="F39" s="905"/>
      <c r="G39" s="217"/>
      <c r="H39" s="213"/>
      <c r="I39" s="214"/>
      <c r="J39" s="214"/>
      <c r="K39" s="214"/>
      <c r="L39" s="214"/>
      <c r="M39" s="215"/>
      <c r="N39" s="216"/>
      <c r="O39" s="215"/>
      <c r="P39" s="215"/>
      <c r="Q39" s="217"/>
      <c r="R39" s="382" t="str">
        <f>IF(SUM('A1'!I39,'A1'!L39:P39)=0,"",SUM('A1'!I39,'A1'!L39:P39))</f>
        <v/>
      </c>
      <c r="S39" s="480"/>
    </row>
    <row r="40" spans="1:19" ht="15" customHeight="1" x14ac:dyDescent="0.25">
      <c r="A40" s="236" t="str">
        <f>IF(ISBLANK('A1'!A40),"",'A1'!A40)</f>
        <v/>
      </c>
      <c r="B40" s="35" t="str">
        <f>IF(ISBLANK('A1'!B40),"",'A1'!B40)</f>
        <v/>
      </c>
      <c r="C40" s="36" t="str">
        <f>IF(ISBLANK('A1'!D40),"",'A1'!D40)</f>
        <v/>
      </c>
      <c r="D40" s="37" t="str">
        <f>IF(ISBLANK('A1'!G40),"",'A1'!G40)</f>
        <v/>
      </c>
      <c r="E40" s="237" t="str">
        <f>IF(ISBLANK('A1'!H40),"",'A1'!H40)</f>
        <v/>
      </c>
      <c r="F40" s="905"/>
      <c r="G40" s="217"/>
      <c r="H40" s="213"/>
      <c r="I40" s="214"/>
      <c r="J40" s="214"/>
      <c r="K40" s="214"/>
      <c r="L40" s="214"/>
      <c r="M40" s="215"/>
      <c r="N40" s="216"/>
      <c r="O40" s="215"/>
      <c r="P40" s="215"/>
      <c r="Q40" s="217"/>
      <c r="R40" s="382" t="str">
        <f>IF(SUM('A1'!I40,'A1'!L40:P40)=0,"",SUM('A1'!I40,'A1'!L40:P40))</f>
        <v/>
      </c>
      <c r="S40" s="480"/>
    </row>
    <row r="41" spans="1:19" ht="15" customHeight="1" x14ac:dyDescent="0.25">
      <c r="A41" s="236" t="str">
        <f>IF(ISBLANK('A1'!A41),"",'A1'!A41)</f>
        <v/>
      </c>
      <c r="B41" s="35" t="str">
        <f>IF(ISBLANK('A1'!B41),"",'A1'!B41)</f>
        <v/>
      </c>
      <c r="C41" s="36" t="str">
        <f>IF(ISBLANK('A1'!D41),"",'A1'!D41)</f>
        <v/>
      </c>
      <c r="D41" s="37" t="str">
        <f>IF(ISBLANK('A1'!G41),"",'A1'!G41)</f>
        <v/>
      </c>
      <c r="E41" s="237" t="str">
        <f>IF(ISBLANK('A1'!H41),"",'A1'!H41)</f>
        <v/>
      </c>
      <c r="F41" s="905"/>
      <c r="G41" s="217"/>
      <c r="H41" s="213"/>
      <c r="I41" s="214"/>
      <c r="J41" s="214"/>
      <c r="K41" s="214"/>
      <c r="L41" s="214"/>
      <c r="M41" s="215"/>
      <c r="N41" s="216"/>
      <c r="O41" s="215"/>
      <c r="P41" s="215"/>
      <c r="Q41" s="217"/>
      <c r="R41" s="382" t="str">
        <f>IF(SUM('A1'!I41,'A1'!L41:P41)=0,"",SUM('A1'!I41,'A1'!L41:P41))</f>
        <v/>
      </c>
      <c r="S41" s="480"/>
    </row>
    <row r="42" spans="1:19" ht="15" customHeight="1" x14ac:dyDescent="0.25">
      <c r="A42" s="236" t="str">
        <f>IF(ISBLANK('A1'!A42),"",'A1'!A42)</f>
        <v/>
      </c>
      <c r="B42" s="35" t="str">
        <f>IF(ISBLANK('A1'!B42),"",'A1'!B42)</f>
        <v/>
      </c>
      <c r="C42" s="36" t="str">
        <f>IF(ISBLANK('A1'!D42),"",'A1'!D42)</f>
        <v/>
      </c>
      <c r="D42" s="37" t="str">
        <f>IF(ISBLANK('A1'!G42),"",'A1'!G42)</f>
        <v/>
      </c>
      <c r="E42" s="237" t="str">
        <f>IF(ISBLANK('A1'!H42),"",'A1'!H42)</f>
        <v/>
      </c>
      <c r="F42" s="905"/>
      <c r="G42" s="217"/>
      <c r="H42" s="213"/>
      <c r="I42" s="214"/>
      <c r="J42" s="214"/>
      <c r="K42" s="214"/>
      <c r="L42" s="214"/>
      <c r="M42" s="215"/>
      <c r="N42" s="216"/>
      <c r="O42" s="215"/>
      <c r="P42" s="215"/>
      <c r="Q42" s="217"/>
      <c r="R42" s="382" t="str">
        <f>IF(SUM('A1'!I42,'A1'!L42:P42)=0,"",SUM('A1'!I42,'A1'!L42:P42))</f>
        <v/>
      </c>
      <c r="S42" s="480"/>
    </row>
    <row r="43" spans="1:19" ht="15" customHeight="1" x14ac:dyDescent="0.25">
      <c r="A43" s="236" t="str">
        <f>IF(ISBLANK('A1'!A43),"",'A1'!A43)</f>
        <v/>
      </c>
      <c r="B43" s="35" t="str">
        <f>IF(ISBLANK('A1'!B43),"",'A1'!B43)</f>
        <v/>
      </c>
      <c r="C43" s="36" t="str">
        <f>IF(ISBLANK('A1'!D43),"",'A1'!D43)</f>
        <v/>
      </c>
      <c r="D43" s="37" t="str">
        <f>IF(ISBLANK('A1'!G43),"",'A1'!G43)</f>
        <v/>
      </c>
      <c r="E43" s="237" t="str">
        <f>IF(ISBLANK('A1'!H43),"",'A1'!H43)</f>
        <v/>
      </c>
      <c r="F43" s="905"/>
      <c r="G43" s="217"/>
      <c r="H43" s="213"/>
      <c r="I43" s="214"/>
      <c r="J43" s="214"/>
      <c r="K43" s="214"/>
      <c r="L43" s="214"/>
      <c r="M43" s="215"/>
      <c r="N43" s="216"/>
      <c r="O43" s="215"/>
      <c r="P43" s="215"/>
      <c r="Q43" s="217"/>
      <c r="R43" s="382" t="str">
        <f>IF(SUM('A1'!I43,'A1'!L43:P43)=0,"",SUM('A1'!I43,'A1'!L43:P43))</f>
        <v/>
      </c>
      <c r="S43" s="480"/>
    </row>
    <row r="44" spans="1:19" ht="15" customHeight="1" x14ac:dyDescent="0.25">
      <c r="A44" s="236" t="str">
        <f>IF(ISBLANK('A1'!A44),"",'A1'!A44)</f>
        <v/>
      </c>
      <c r="B44" s="35" t="str">
        <f>IF(ISBLANK('A1'!B44),"",'A1'!B44)</f>
        <v/>
      </c>
      <c r="C44" s="36" t="str">
        <f>IF(ISBLANK('A1'!D44),"",'A1'!D44)</f>
        <v/>
      </c>
      <c r="D44" s="37" t="str">
        <f>IF(ISBLANK('A1'!G44),"",'A1'!G44)</f>
        <v/>
      </c>
      <c r="E44" s="237" t="str">
        <f>IF(ISBLANK('A1'!H44),"",'A1'!H44)</f>
        <v/>
      </c>
      <c r="F44" s="905"/>
      <c r="G44" s="217"/>
      <c r="H44" s="213"/>
      <c r="I44" s="214"/>
      <c r="J44" s="214"/>
      <c r="K44" s="214"/>
      <c r="L44" s="214"/>
      <c r="M44" s="215"/>
      <c r="N44" s="216"/>
      <c r="O44" s="215"/>
      <c r="P44" s="215"/>
      <c r="Q44" s="217"/>
      <c r="R44" s="382" t="str">
        <f>IF(SUM('A1'!I44,'A1'!L44:P44)=0,"",SUM('A1'!I44,'A1'!L44:P44))</f>
        <v/>
      </c>
      <c r="S44" s="480"/>
    </row>
    <row r="45" spans="1:19" ht="15" customHeight="1" x14ac:dyDescent="0.25">
      <c r="A45" s="236" t="str">
        <f>IF(ISBLANK('A1'!A45),"",'A1'!A45)</f>
        <v/>
      </c>
      <c r="B45" s="35" t="str">
        <f>IF(ISBLANK('A1'!B45),"",'A1'!B45)</f>
        <v/>
      </c>
      <c r="C45" s="36" t="str">
        <f>IF(ISBLANK('A1'!D45),"",'A1'!D45)</f>
        <v/>
      </c>
      <c r="D45" s="37" t="str">
        <f>IF(ISBLANK('A1'!G45),"",'A1'!G45)</f>
        <v/>
      </c>
      <c r="E45" s="237" t="str">
        <f>IF(ISBLANK('A1'!H45),"",'A1'!H45)</f>
        <v/>
      </c>
      <c r="F45" s="905"/>
      <c r="G45" s="217"/>
      <c r="H45" s="213"/>
      <c r="I45" s="214"/>
      <c r="J45" s="214"/>
      <c r="K45" s="214"/>
      <c r="L45" s="214"/>
      <c r="M45" s="215"/>
      <c r="N45" s="216"/>
      <c r="O45" s="215"/>
      <c r="P45" s="215"/>
      <c r="Q45" s="217"/>
      <c r="R45" s="382" t="str">
        <f>IF(SUM('A1'!I45,'A1'!L45:P45)=0,"",SUM('A1'!I45,'A1'!L45:P45))</f>
        <v/>
      </c>
      <c r="S45" s="480"/>
    </row>
    <row r="46" spans="1:19" ht="15" customHeight="1" x14ac:dyDescent="0.25">
      <c r="A46" s="236" t="str">
        <f>IF(ISBLANK('A1'!A46),"",'A1'!A46)</f>
        <v/>
      </c>
      <c r="B46" s="35" t="str">
        <f>IF(ISBLANK('A1'!B46),"",'A1'!B46)</f>
        <v/>
      </c>
      <c r="C46" s="36" t="str">
        <f>IF(ISBLANK('A1'!D46),"",'A1'!D46)</f>
        <v/>
      </c>
      <c r="D46" s="37" t="str">
        <f>IF(ISBLANK('A1'!G46),"",'A1'!G46)</f>
        <v/>
      </c>
      <c r="E46" s="237" t="str">
        <f>IF(ISBLANK('A1'!H46),"",'A1'!H46)</f>
        <v/>
      </c>
      <c r="F46" s="905"/>
      <c r="G46" s="217"/>
      <c r="H46" s="213"/>
      <c r="I46" s="214"/>
      <c r="J46" s="214"/>
      <c r="K46" s="214"/>
      <c r="L46" s="214"/>
      <c r="M46" s="215"/>
      <c r="N46" s="216"/>
      <c r="O46" s="215"/>
      <c r="P46" s="215"/>
      <c r="Q46" s="217"/>
      <c r="R46" s="382" t="str">
        <f>IF(SUM('A1'!I46,'A1'!L46:P46)=0,"",SUM('A1'!I46,'A1'!L46:P46))</f>
        <v/>
      </c>
      <c r="S46" s="480"/>
    </row>
    <row r="47" spans="1:19" ht="15" customHeight="1" x14ac:dyDescent="0.25">
      <c r="A47" s="236" t="str">
        <f>IF(ISBLANK('A1'!A47),"",'A1'!A47)</f>
        <v/>
      </c>
      <c r="B47" s="35" t="str">
        <f>IF(ISBLANK('A1'!B47),"",'A1'!B47)</f>
        <v/>
      </c>
      <c r="C47" s="36" t="str">
        <f>IF(ISBLANK('A1'!D47),"",'A1'!D47)</f>
        <v/>
      </c>
      <c r="D47" s="37" t="str">
        <f>IF(ISBLANK('A1'!G47),"",'A1'!G47)</f>
        <v/>
      </c>
      <c r="E47" s="237" t="str">
        <f>IF(ISBLANK('A1'!H47),"",'A1'!H47)</f>
        <v/>
      </c>
      <c r="F47" s="905"/>
      <c r="G47" s="217"/>
      <c r="H47" s="213"/>
      <c r="I47" s="214"/>
      <c r="J47" s="214"/>
      <c r="K47" s="214"/>
      <c r="L47" s="214"/>
      <c r="M47" s="215"/>
      <c r="N47" s="216"/>
      <c r="O47" s="215"/>
      <c r="P47" s="215"/>
      <c r="Q47" s="217"/>
      <c r="R47" s="382" t="str">
        <f>IF(SUM('A1'!I47,'A1'!L47:P47)=0,"",SUM('A1'!I47,'A1'!L47:P47))</f>
        <v/>
      </c>
      <c r="S47" s="480"/>
    </row>
    <row r="48" spans="1:19" ht="15" customHeight="1" x14ac:dyDescent="0.25">
      <c r="A48" s="236" t="str">
        <f>IF(ISBLANK('A1'!A48),"",'A1'!A48)</f>
        <v/>
      </c>
      <c r="B48" s="35" t="str">
        <f>IF(ISBLANK('A1'!B48),"",'A1'!B48)</f>
        <v/>
      </c>
      <c r="C48" s="36" t="str">
        <f>IF(ISBLANK('A1'!D48),"",'A1'!D48)</f>
        <v/>
      </c>
      <c r="D48" s="37" t="str">
        <f>IF(ISBLANK('A1'!G48),"",'A1'!G48)</f>
        <v/>
      </c>
      <c r="E48" s="237" t="str">
        <f>IF(ISBLANK('A1'!H48),"",'A1'!H48)</f>
        <v/>
      </c>
      <c r="F48" s="905"/>
      <c r="G48" s="217"/>
      <c r="H48" s="213"/>
      <c r="I48" s="214"/>
      <c r="J48" s="214"/>
      <c r="K48" s="214"/>
      <c r="L48" s="214"/>
      <c r="M48" s="215"/>
      <c r="N48" s="216"/>
      <c r="O48" s="215"/>
      <c r="P48" s="215"/>
      <c r="Q48" s="217"/>
      <c r="R48" s="382" t="str">
        <f>IF(SUM('A1'!I48,'A1'!L48:P48)=0,"",SUM('A1'!I48,'A1'!L48:P48))</f>
        <v/>
      </c>
      <c r="S48" s="480"/>
    </row>
    <row r="49" spans="1:19" ht="15" customHeight="1" x14ac:dyDescent="0.25">
      <c r="A49" s="236" t="str">
        <f>IF(ISBLANK('A1'!A49),"",'A1'!A49)</f>
        <v/>
      </c>
      <c r="B49" s="35" t="str">
        <f>IF(ISBLANK('A1'!B49),"",'A1'!B49)</f>
        <v/>
      </c>
      <c r="C49" s="36" t="str">
        <f>IF(ISBLANK('A1'!D49),"",'A1'!D49)</f>
        <v/>
      </c>
      <c r="D49" s="37" t="str">
        <f>IF(ISBLANK('A1'!G49),"",'A1'!G49)</f>
        <v/>
      </c>
      <c r="E49" s="237" t="str">
        <f>IF(ISBLANK('A1'!H49),"",'A1'!H49)</f>
        <v/>
      </c>
      <c r="F49" s="905"/>
      <c r="G49" s="217"/>
      <c r="H49" s="213"/>
      <c r="I49" s="214"/>
      <c r="J49" s="214"/>
      <c r="K49" s="214"/>
      <c r="L49" s="214"/>
      <c r="M49" s="215"/>
      <c r="N49" s="216"/>
      <c r="O49" s="215"/>
      <c r="P49" s="215"/>
      <c r="Q49" s="217"/>
      <c r="R49" s="382" t="str">
        <f>IF(SUM('A1'!I49,'A1'!L49:P49)=0,"",SUM('A1'!I49,'A1'!L49:P49))</f>
        <v/>
      </c>
      <c r="S49" s="480"/>
    </row>
    <row r="50" spans="1:19" ht="15" customHeight="1" x14ac:dyDescent="0.25">
      <c r="A50" s="236" t="str">
        <f>IF(ISBLANK('A1'!A50),"",'A1'!A50)</f>
        <v/>
      </c>
      <c r="B50" s="35" t="str">
        <f>IF(ISBLANK('A1'!B50),"",'A1'!B50)</f>
        <v/>
      </c>
      <c r="C50" s="36" t="str">
        <f>IF(ISBLANK('A1'!D50),"",'A1'!D50)</f>
        <v/>
      </c>
      <c r="D50" s="37" t="str">
        <f>IF(ISBLANK('A1'!G50),"",'A1'!G50)</f>
        <v/>
      </c>
      <c r="E50" s="237" t="str">
        <f>IF(ISBLANK('A1'!H50),"",'A1'!H50)</f>
        <v/>
      </c>
      <c r="F50" s="905"/>
      <c r="G50" s="217"/>
      <c r="H50" s="213"/>
      <c r="I50" s="214"/>
      <c r="J50" s="214"/>
      <c r="K50" s="214"/>
      <c r="L50" s="214"/>
      <c r="M50" s="215"/>
      <c r="N50" s="216"/>
      <c r="O50" s="215"/>
      <c r="P50" s="215"/>
      <c r="Q50" s="217"/>
      <c r="R50" s="382" t="str">
        <f>IF(SUM('A1'!I50,'A1'!L50:P50)=0,"",SUM('A1'!I50,'A1'!L50:P50))</f>
        <v/>
      </c>
      <c r="S50" s="480"/>
    </row>
    <row r="51" spans="1:19" ht="15" customHeight="1" x14ac:dyDescent="0.25">
      <c r="A51" s="236" t="str">
        <f>IF(ISBLANK('A1'!A51),"",'A1'!A51)</f>
        <v/>
      </c>
      <c r="B51" s="35" t="str">
        <f>IF(ISBLANK('A1'!B51),"",'A1'!B51)</f>
        <v/>
      </c>
      <c r="C51" s="36" t="str">
        <f>IF(ISBLANK('A1'!D51),"",'A1'!D51)</f>
        <v/>
      </c>
      <c r="D51" s="37" t="str">
        <f>IF(ISBLANK('A1'!G51),"",'A1'!G51)</f>
        <v/>
      </c>
      <c r="E51" s="237" t="str">
        <f>IF(ISBLANK('A1'!H51),"",'A1'!H51)</f>
        <v/>
      </c>
      <c r="F51" s="905"/>
      <c r="G51" s="217"/>
      <c r="H51" s="213"/>
      <c r="I51" s="214"/>
      <c r="J51" s="214"/>
      <c r="K51" s="214"/>
      <c r="L51" s="214"/>
      <c r="M51" s="215"/>
      <c r="N51" s="216"/>
      <c r="O51" s="215"/>
      <c r="P51" s="215"/>
      <c r="Q51" s="217"/>
      <c r="R51" s="382" t="str">
        <f>IF(SUM('A1'!I51,'A1'!L51:P51)=0,"",SUM('A1'!I51,'A1'!L51:P51))</f>
        <v/>
      </c>
      <c r="S51" s="480"/>
    </row>
    <row r="52" spans="1:19" ht="15" customHeight="1" x14ac:dyDescent="0.25">
      <c r="A52" s="236" t="str">
        <f>IF(ISBLANK('A1'!A52),"",'A1'!A52)</f>
        <v/>
      </c>
      <c r="B52" s="35" t="str">
        <f>IF(ISBLANK('A1'!B52),"",'A1'!B52)</f>
        <v/>
      </c>
      <c r="C52" s="36" t="str">
        <f>IF(ISBLANK('A1'!D52),"",'A1'!D52)</f>
        <v/>
      </c>
      <c r="D52" s="37" t="str">
        <f>IF(ISBLANK('A1'!G52),"",'A1'!G52)</f>
        <v/>
      </c>
      <c r="E52" s="237" t="str">
        <f>IF(ISBLANK('A1'!H52),"",'A1'!H52)</f>
        <v/>
      </c>
      <c r="F52" s="905"/>
      <c r="G52" s="217"/>
      <c r="H52" s="213"/>
      <c r="I52" s="214"/>
      <c r="J52" s="214"/>
      <c r="K52" s="214"/>
      <c r="L52" s="214"/>
      <c r="M52" s="215"/>
      <c r="N52" s="216"/>
      <c r="O52" s="215"/>
      <c r="P52" s="215"/>
      <c r="Q52" s="217"/>
      <c r="R52" s="382" t="str">
        <f>IF(SUM('A1'!I52,'A1'!L52:P52)=0,"",SUM('A1'!I52,'A1'!L52:P52))</f>
        <v/>
      </c>
      <c r="S52" s="480"/>
    </row>
    <row r="53" spans="1:19" ht="15" customHeight="1" x14ac:dyDescent="0.25">
      <c r="A53" s="236" t="str">
        <f>IF(ISBLANK('A1'!A53),"",'A1'!A53)</f>
        <v/>
      </c>
      <c r="B53" s="35" t="str">
        <f>IF(ISBLANK('A1'!B53),"",'A1'!B53)</f>
        <v/>
      </c>
      <c r="C53" s="36" t="str">
        <f>IF(ISBLANK('A1'!D53),"",'A1'!D53)</f>
        <v/>
      </c>
      <c r="D53" s="37" t="str">
        <f>IF(ISBLANK('A1'!G53),"",'A1'!G53)</f>
        <v/>
      </c>
      <c r="E53" s="237" t="str">
        <f>IF(ISBLANK('A1'!H53),"",'A1'!H53)</f>
        <v/>
      </c>
      <c r="F53" s="905"/>
      <c r="G53" s="217"/>
      <c r="H53" s="213"/>
      <c r="I53" s="214"/>
      <c r="J53" s="214"/>
      <c r="K53" s="214"/>
      <c r="L53" s="214"/>
      <c r="M53" s="215"/>
      <c r="N53" s="216"/>
      <c r="O53" s="215"/>
      <c r="P53" s="215"/>
      <c r="Q53" s="217"/>
      <c r="R53" s="382" t="str">
        <f>IF(SUM('A1'!I53,'A1'!L53:P53)=0,"",SUM('A1'!I53,'A1'!L53:P53))</f>
        <v/>
      </c>
      <c r="S53" s="480"/>
    </row>
    <row r="54" spans="1:19" ht="15" customHeight="1" x14ac:dyDescent="0.25">
      <c r="A54" s="236" t="str">
        <f>IF(ISBLANK('A1'!A54),"",'A1'!A54)</f>
        <v/>
      </c>
      <c r="B54" s="35" t="str">
        <f>IF(ISBLANK('A1'!B54),"",'A1'!B54)</f>
        <v/>
      </c>
      <c r="C54" s="36" t="str">
        <f>IF(ISBLANK('A1'!D54),"",'A1'!D54)</f>
        <v/>
      </c>
      <c r="D54" s="37" t="str">
        <f>IF(ISBLANK('A1'!G54),"",'A1'!G54)</f>
        <v/>
      </c>
      <c r="E54" s="237" t="str">
        <f>IF(ISBLANK('A1'!H54),"",'A1'!H54)</f>
        <v/>
      </c>
      <c r="F54" s="905"/>
      <c r="G54" s="217"/>
      <c r="H54" s="213"/>
      <c r="I54" s="214"/>
      <c r="J54" s="214"/>
      <c r="K54" s="214"/>
      <c r="L54" s="214"/>
      <c r="M54" s="215"/>
      <c r="N54" s="216"/>
      <c r="O54" s="215"/>
      <c r="P54" s="215"/>
      <c r="Q54" s="217"/>
      <c r="R54" s="382" t="str">
        <f>IF(SUM('A1'!I54,'A1'!L54:P54)=0,"",SUM('A1'!I54,'A1'!L54:P54))</f>
        <v/>
      </c>
      <c r="S54" s="480"/>
    </row>
    <row r="55" spans="1:19" ht="15" customHeight="1" x14ac:dyDescent="0.25">
      <c r="A55" s="236" t="str">
        <f>IF(ISBLANK('A1'!A55),"",'A1'!A55)</f>
        <v/>
      </c>
      <c r="B55" s="35" t="str">
        <f>IF(ISBLANK('A1'!B55),"",'A1'!B55)</f>
        <v/>
      </c>
      <c r="C55" s="36" t="str">
        <f>IF(ISBLANK('A1'!D55),"",'A1'!D55)</f>
        <v/>
      </c>
      <c r="D55" s="37" t="str">
        <f>IF(ISBLANK('A1'!G55),"",'A1'!G55)</f>
        <v/>
      </c>
      <c r="E55" s="237" t="str">
        <f>IF(ISBLANK('A1'!H55),"",'A1'!H55)</f>
        <v/>
      </c>
      <c r="F55" s="905"/>
      <c r="G55" s="217"/>
      <c r="H55" s="213"/>
      <c r="I55" s="214"/>
      <c r="J55" s="214"/>
      <c r="K55" s="214"/>
      <c r="L55" s="214"/>
      <c r="M55" s="215"/>
      <c r="N55" s="216"/>
      <c r="O55" s="215"/>
      <c r="P55" s="215"/>
      <c r="Q55" s="217"/>
      <c r="R55" s="382" t="str">
        <f>IF(SUM('A1'!I55,'A1'!L55:P55)=0,"",SUM('A1'!I55,'A1'!L55:P55))</f>
        <v/>
      </c>
      <c r="S55" s="480"/>
    </row>
    <row r="56" spans="1:19" ht="15" customHeight="1" x14ac:dyDescent="0.25">
      <c r="A56" s="236" t="str">
        <f>IF(ISBLANK('A1'!A56),"",'A1'!A56)</f>
        <v/>
      </c>
      <c r="B56" s="35" t="str">
        <f>IF(ISBLANK('A1'!B56),"",'A1'!B56)</f>
        <v/>
      </c>
      <c r="C56" s="36" t="str">
        <f>IF(ISBLANK('A1'!D56),"",'A1'!D56)</f>
        <v/>
      </c>
      <c r="D56" s="37" t="str">
        <f>IF(ISBLANK('A1'!G56),"",'A1'!G56)</f>
        <v/>
      </c>
      <c r="E56" s="237" t="str">
        <f>IF(ISBLANK('A1'!H56),"",'A1'!H56)</f>
        <v/>
      </c>
      <c r="F56" s="905"/>
      <c r="G56" s="217"/>
      <c r="H56" s="213"/>
      <c r="I56" s="214"/>
      <c r="J56" s="214"/>
      <c r="K56" s="214"/>
      <c r="L56" s="214"/>
      <c r="M56" s="215"/>
      <c r="N56" s="216"/>
      <c r="O56" s="215"/>
      <c r="P56" s="215"/>
      <c r="Q56" s="217"/>
      <c r="R56" s="382" t="str">
        <f>IF(SUM('A1'!I56,'A1'!L56:P56)=0,"",SUM('A1'!I56,'A1'!L56:P56))</f>
        <v/>
      </c>
      <c r="S56" s="480"/>
    </row>
    <row r="57" spans="1:19" ht="15" customHeight="1" x14ac:dyDescent="0.25">
      <c r="A57" s="236" t="str">
        <f>IF(ISBLANK('A1'!A57),"",'A1'!A57)</f>
        <v/>
      </c>
      <c r="B57" s="35" t="str">
        <f>IF(ISBLANK('A1'!B57),"",'A1'!B57)</f>
        <v/>
      </c>
      <c r="C57" s="36" t="str">
        <f>IF(ISBLANK('A1'!D57),"",'A1'!D57)</f>
        <v/>
      </c>
      <c r="D57" s="37" t="str">
        <f>IF(ISBLANK('A1'!G57),"",'A1'!G57)</f>
        <v/>
      </c>
      <c r="E57" s="237" t="str">
        <f>IF(ISBLANK('A1'!H57),"",'A1'!H57)</f>
        <v/>
      </c>
      <c r="F57" s="905"/>
      <c r="G57" s="217"/>
      <c r="H57" s="213"/>
      <c r="I57" s="214"/>
      <c r="J57" s="214"/>
      <c r="K57" s="214"/>
      <c r="L57" s="214"/>
      <c r="M57" s="215"/>
      <c r="N57" s="216"/>
      <c r="O57" s="215"/>
      <c r="P57" s="215"/>
      <c r="Q57" s="217"/>
      <c r="R57" s="382" t="str">
        <f>IF(SUM('A1'!I57,'A1'!L57:P57)=0,"",SUM('A1'!I57,'A1'!L57:P57))</f>
        <v/>
      </c>
      <c r="S57" s="480"/>
    </row>
    <row r="58" spans="1:19" ht="15" customHeight="1" x14ac:dyDescent="0.25">
      <c r="A58" s="236" t="str">
        <f>IF(ISBLANK('A1'!A58),"",'A1'!A58)</f>
        <v/>
      </c>
      <c r="B58" s="35" t="str">
        <f>IF(ISBLANK('A1'!B58),"",'A1'!B58)</f>
        <v/>
      </c>
      <c r="C58" s="36" t="str">
        <f>IF(ISBLANK('A1'!D58),"",'A1'!D58)</f>
        <v/>
      </c>
      <c r="D58" s="37" t="str">
        <f>IF(ISBLANK('A1'!G58),"",'A1'!G58)</f>
        <v/>
      </c>
      <c r="E58" s="237" t="str">
        <f>IF(ISBLANK('A1'!H58),"",'A1'!H58)</f>
        <v/>
      </c>
      <c r="F58" s="905"/>
      <c r="G58" s="217"/>
      <c r="H58" s="213"/>
      <c r="I58" s="214"/>
      <c r="J58" s="214"/>
      <c r="K58" s="214"/>
      <c r="L58" s="214"/>
      <c r="M58" s="215"/>
      <c r="N58" s="216"/>
      <c r="O58" s="215"/>
      <c r="P58" s="215"/>
      <c r="Q58" s="217"/>
      <c r="R58" s="382" t="str">
        <f>IF(SUM('A1'!I58,'A1'!L58:P58)=0,"",SUM('A1'!I58,'A1'!L58:P58))</f>
        <v/>
      </c>
      <c r="S58" s="480"/>
    </row>
    <row r="59" spans="1:19" ht="15" customHeight="1" x14ac:dyDescent="0.25">
      <c r="A59" s="236" t="str">
        <f>IF(ISBLANK('A1'!A59),"",'A1'!A59)</f>
        <v/>
      </c>
      <c r="B59" s="35" t="str">
        <f>IF(ISBLANK('A1'!B59),"",'A1'!B59)</f>
        <v/>
      </c>
      <c r="C59" s="36" t="str">
        <f>IF(ISBLANK('A1'!D59),"",'A1'!D59)</f>
        <v/>
      </c>
      <c r="D59" s="37" t="str">
        <f>IF(ISBLANK('A1'!G59),"",'A1'!G59)</f>
        <v/>
      </c>
      <c r="E59" s="237" t="str">
        <f>IF(ISBLANK('A1'!H59),"",'A1'!H59)</f>
        <v/>
      </c>
      <c r="F59" s="905"/>
      <c r="G59" s="217"/>
      <c r="H59" s="213"/>
      <c r="I59" s="214"/>
      <c r="J59" s="214"/>
      <c r="K59" s="214"/>
      <c r="L59" s="214"/>
      <c r="M59" s="215"/>
      <c r="N59" s="216"/>
      <c r="O59" s="215"/>
      <c r="P59" s="215"/>
      <c r="Q59" s="217"/>
      <c r="R59" s="382" t="str">
        <f>IF(SUM('A1'!I59,'A1'!L59:P59)=0,"",SUM('A1'!I59,'A1'!L59:P59))</f>
        <v/>
      </c>
      <c r="S59" s="480"/>
    </row>
    <row r="60" spans="1:19" ht="15" customHeight="1" x14ac:dyDescent="0.25">
      <c r="A60" s="236" t="str">
        <f>IF(ISBLANK('A1'!A60),"",'A1'!A60)</f>
        <v/>
      </c>
      <c r="B60" s="35" t="str">
        <f>IF(ISBLANK('A1'!B60),"",'A1'!B60)</f>
        <v/>
      </c>
      <c r="C60" s="36" t="str">
        <f>IF(ISBLANK('A1'!D60),"",'A1'!D60)</f>
        <v/>
      </c>
      <c r="D60" s="37" t="str">
        <f>IF(ISBLANK('A1'!G60),"",'A1'!G60)</f>
        <v/>
      </c>
      <c r="E60" s="237" t="str">
        <f>IF(ISBLANK('A1'!H60),"",'A1'!H60)</f>
        <v/>
      </c>
      <c r="F60" s="905"/>
      <c r="G60" s="217"/>
      <c r="H60" s="213"/>
      <c r="I60" s="214"/>
      <c r="J60" s="214"/>
      <c r="K60" s="214"/>
      <c r="L60" s="214"/>
      <c r="M60" s="215"/>
      <c r="N60" s="216"/>
      <c r="O60" s="215"/>
      <c r="P60" s="215"/>
      <c r="Q60" s="217"/>
      <c r="R60" s="382" t="str">
        <f>IF(SUM('A1'!I60,'A1'!L60:P60)=0,"",SUM('A1'!I60,'A1'!L60:P60))</f>
        <v/>
      </c>
      <c r="S60" s="480"/>
    </row>
    <row r="61" spans="1:19" ht="15" customHeight="1" x14ac:dyDescent="0.25">
      <c r="A61" s="236" t="str">
        <f>IF(ISBLANK('A1'!A61),"",'A1'!A61)</f>
        <v/>
      </c>
      <c r="B61" s="35" t="str">
        <f>IF(ISBLANK('A1'!B61),"",'A1'!B61)</f>
        <v/>
      </c>
      <c r="C61" s="36" t="str">
        <f>IF(ISBLANK('A1'!D61),"",'A1'!D61)</f>
        <v/>
      </c>
      <c r="D61" s="37" t="str">
        <f>IF(ISBLANK('A1'!G61),"",'A1'!G61)</f>
        <v/>
      </c>
      <c r="E61" s="237" t="str">
        <f>IF(ISBLANK('A1'!H61),"",'A1'!H61)</f>
        <v/>
      </c>
      <c r="F61" s="905"/>
      <c r="G61" s="217"/>
      <c r="H61" s="213"/>
      <c r="I61" s="214"/>
      <c r="J61" s="214"/>
      <c r="K61" s="214"/>
      <c r="L61" s="214"/>
      <c r="M61" s="215"/>
      <c r="N61" s="216"/>
      <c r="O61" s="215"/>
      <c r="P61" s="215"/>
      <c r="Q61" s="217"/>
      <c r="R61" s="382" t="str">
        <f>IF(SUM('A1'!I61,'A1'!L61:P61)=0,"",SUM('A1'!I61,'A1'!L61:P61))</f>
        <v/>
      </c>
      <c r="S61" s="480"/>
    </row>
    <row r="62" spans="1:19" ht="15" customHeight="1" x14ac:dyDescent="0.25">
      <c r="A62" s="236" t="str">
        <f>IF(ISBLANK('A1'!A62),"",'A1'!A62)</f>
        <v/>
      </c>
      <c r="B62" s="35" t="str">
        <f>IF(ISBLANK('A1'!B62),"",'A1'!B62)</f>
        <v/>
      </c>
      <c r="C62" s="36" t="str">
        <f>IF(ISBLANK('A1'!D62),"",'A1'!D62)</f>
        <v/>
      </c>
      <c r="D62" s="37" t="str">
        <f>IF(ISBLANK('A1'!G62),"",'A1'!G62)</f>
        <v/>
      </c>
      <c r="E62" s="237" t="str">
        <f>IF(ISBLANK('A1'!H62),"",'A1'!H62)</f>
        <v/>
      </c>
      <c r="F62" s="905"/>
      <c r="G62" s="217"/>
      <c r="H62" s="213"/>
      <c r="I62" s="214"/>
      <c r="J62" s="214"/>
      <c r="K62" s="214"/>
      <c r="L62" s="214"/>
      <c r="M62" s="215"/>
      <c r="N62" s="216"/>
      <c r="O62" s="215"/>
      <c r="P62" s="215"/>
      <c r="Q62" s="217"/>
      <c r="R62" s="382" t="str">
        <f>IF(SUM('A1'!I62,'A1'!L62:P62)=0,"",SUM('A1'!I62,'A1'!L62:P62))</f>
        <v/>
      </c>
      <c r="S62" s="480"/>
    </row>
    <row r="63" spans="1:19" ht="15" customHeight="1" x14ac:dyDescent="0.25">
      <c r="A63" s="236" t="str">
        <f>IF(ISBLANK('A1'!A63),"",'A1'!A63)</f>
        <v/>
      </c>
      <c r="B63" s="35" t="str">
        <f>IF(ISBLANK('A1'!B63),"",'A1'!B63)</f>
        <v/>
      </c>
      <c r="C63" s="36" t="str">
        <f>IF(ISBLANK('A1'!D63),"",'A1'!D63)</f>
        <v/>
      </c>
      <c r="D63" s="37" t="str">
        <f>IF(ISBLANK('A1'!G63),"",'A1'!G63)</f>
        <v/>
      </c>
      <c r="E63" s="237" t="str">
        <f>IF(ISBLANK('A1'!H63),"",'A1'!H63)</f>
        <v/>
      </c>
      <c r="F63" s="905"/>
      <c r="G63" s="217"/>
      <c r="H63" s="213"/>
      <c r="I63" s="214"/>
      <c r="J63" s="214"/>
      <c r="K63" s="214"/>
      <c r="L63" s="214"/>
      <c r="M63" s="215"/>
      <c r="N63" s="216"/>
      <c r="O63" s="215"/>
      <c r="P63" s="215"/>
      <c r="Q63" s="217"/>
      <c r="R63" s="382" t="str">
        <f>IF(SUM('A1'!I63,'A1'!L63:P63)=0,"",SUM('A1'!I63,'A1'!L63:P63))</f>
        <v/>
      </c>
      <c r="S63" s="480"/>
    </row>
    <row r="64" spans="1:19" ht="15" customHeight="1" x14ac:dyDescent="0.25">
      <c r="A64" s="236" t="str">
        <f>IF(ISBLANK('A1'!A64),"",'A1'!A64)</f>
        <v/>
      </c>
      <c r="B64" s="35" t="str">
        <f>IF(ISBLANK('A1'!B64),"",'A1'!B64)</f>
        <v/>
      </c>
      <c r="C64" s="36" t="str">
        <f>IF(ISBLANK('A1'!D64),"",'A1'!D64)</f>
        <v/>
      </c>
      <c r="D64" s="37" t="str">
        <f>IF(ISBLANK('A1'!G64),"",'A1'!G64)</f>
        <v/>
      </c>
      <c r="E64" s="237" t="str">
        <f>IF(ISBLANK('A1'!H64),"",'A1'!H64)</f>
        <v/>
      </c>
      <c r="F64" s="905"/>
      <c r="G64" s="217"/>
      <c r="H64" s="213"/>
      <c r="I64" s="214"/>
      <c r="J64" s="214"/>
      <c r="K64" s="214"/>
      <c r="L64" s="214"/>
      <c r="M64" s="215"/>
      <c r="N64" s="216"/>
      <c r="O64" s="215"/>
      <c r="P64" s="215"/>
      <c r="Q64" s="217"/>
      <c r="R64" s="382" t="str">
        <f>IF(SUM('A1'!I64,'A1'!L64:P64)=0,"",SUM('A1'!I64,'A1'!L64:P64))</f>
        <v/>
      </c>
      <c r="S64" s="480"/>
    </row>
    <row r="65" spans="1:19" ht="15" customHeight="1" x14ac:dyDescent="0.25">
      <c r="A65" s="236" t="str">
        <f>IF(ISBLANK('A1'!A65),"",'A1'!A65)</f>
        <v/>
      </c>
      <c r="B65" s="35" t="str">
        <f>IF(ISBLANK('A1'!B65),"",'A1'!B65)</f>
        <v/>
      </c>
      <c r="C65" s="36" t="str">
        <f>IF(ISBLANK('A1'!D65),"",'A1'!D65)</f>
        <v/>
      </c>
      <c r="D65" s="37" t="str">
        <f>IF(ISBLANK('A1'!G65),"",'A1'!G65)</f>
        <v/>
      </c>
      <c r="E65" s="237" t="str">
        <f>IF(ISBLANK('A1'!H65),"",'A1'!H65)</f>
        <v/>
      </c>
      <c r="F65" s="905"/>
      <c r="G65" s="217"/>
      <c r="H65" s="213"/>
      <c r="I65" s="214"/>
      <c r="J65" s="214"/>
      <c r="K65" s="214"/>
      <c r="L65" s="214"/>
      <c r="M65" s="215"/>
      <c r="N65" s="216"/>
      <c r="O65" s="215"/>
      <c r="P65" s="215"/>
      <c r="Q65" s="217"/>
      <c r="R65" s="382" t="str">
        <f>IF(SUM('A1'!I65,'A1'!L65:P65)=0,"",SUM('A1'!I65,'A1'!L65:P65))</f>
        <v/>
      </c>
      <c r="S65" s="480"/>
    </row>
    <row r="66" spans="1:19" ht="15" customHeight="1" x14ac:dyDescent="0.25">
      <c r="A66" s="236" t="str">
        <f>IF(ISBLANK('A1'!A66),"",'A1'!A66)</f>
        <v/>
      </c>
      <c r="B66" s="35" t="str">
        <f>IF(ISBLANK('A1'!B66),"",'A1'!B66)</f>
        <v/>
      </c>
      <c r="C66" s="36" t="str">
        <f>IF(ISBLANK('A1'!D66),"",'A1'!D66)</f>
        <v/>
      </c>
      <c r="D66" s="37" t="str">
        <f>IF(ISBLANK('A1'!G66),"",'A1'!G66)</f>
        <v/>
      </c>
      <c r="E66" s="237" t="str">
        <f>IF(ISBLANK('A1'!H66),"",'A1'!H66)</f>
        <v/>
      </c>
      <c r="F66" s="905"/>
      <c r="G66" s="217"/>
      <c r="H66" s="213"/>
      <c r="I66" s="214"/>
      <c r="J66" s="214"/>
      <c r="K66" s="214"/>
      <c r="L66" s="214"/>
      <c r="M66" s="215"/>
      <c r="N66" s="216"/>
      <c r="O66" s="215"/>
      <c r="P66" s="215"/>
      <c r="Q66" s="217"/>
      <c r="R66" s="382" t="str">
        <f>IF(SUM('A1'!I66,'A1'!L66:P66)=0,"",SUM('A1'!I66,'A1'!L66:P66))</f>
        <v/>
      </c>
      <c r="S66" s="480"/>
    </row>
    <row r="67" spans="1:19" ht="15" customHeight="1" x14ac:dyDescent="0.25">
      <c r="A67" s="236" t="str">
        <f>IF(ISBLANK('A1'!A67),"",'A1'!A67)</f>
        <v/>
      </c>
      <c r="B67" s="35" t="str">
        <f>IF(ISBLANK('A1'!B67),"",'A1'!B67)</f>
        <v/>
      </c>
      <c r="C67" s="36" t="str">
        <f>IF(ISBLANK('A1'!D67),"",'A1'!D67)</f>
        <v/>
      </c>
      <c r="D67" s="37" t="str">
        <f>IF(ISBLANK('A1'!G67),"",'A1'!G67)</f>
        <v/>
      </c>
      <c r="E67" s="237" t="str">
        <f>IF(ISBLANK('A1'!H67),"",'A1'!H67)</f>
        <v/>
      </c>
      <c r="F67" s="905"/>
      <c r="G67" s="217"/>
      <c r="H67" s="213"/>
      <c r="I67" s="214"/>
      <c r="J67" s="214"/>
      <c r="K67" s="214"/>
      <c r="L67" s="214"/>
      <c r="M67" s="215"/>
      <c r="N67" s="216"/>
      <c r="O67" s="215"/>
      <c r="P67" s="215"/>
      <c r="Q67" s="217"/>
      <c r="R67" s="382" t="str">
        <f>IF(SUM('A1'!I67,'A1'!L67:P67)=0,"",SUM('A1'!I67,'A1'!L67:P67))</f>
        <v/>
      </c>
      <c r="S67" s="480"/>
    </row>
    <row r="68" spans="1:19" ht="15" customHeight="1" x14ac:dyDescent="0.25">
      <c r="A68" s="236" t="str">
        <f>IF(ISBLANK('A1'!A68),"",'A1'!A68)</f>
        <v/>
      </c>
      <c r="B68" s="35" t="str">
        <f>IF(ISBLANK('A1'!B68),"",'A1'!B68)</f>
        <v/>
      </c>
      <c r="C68" s="36" t="str">
        <f>IF(ISBLANK('A1'!D68),"",'A1'!D68)</f>
        <v/>
      </c>
      <c r="D68" s="37" t="str">
        <f>IF(ISBLANK('A1'!G68),"",'A1'!G68)</f>
        <v/>
      </c>
      <c r="E68" s="237" t="str">
        <f>IF(ISBLANK('A1'!H68),"",'A1'!H68)</f>
        <v/>
      </c>
      <c r="F68" s="905"/>
      <c r="G68" s="217"/>
      <c r="H68" s="213"/>
      <c r="I68" s="214"/>
      <c r="J68" s="214"/>
      <c r="K68" s="214"/>
      <c r="L68" s="214"/>
      <c r="M68" s="215"/>
      <c r="N68" s="216"/>
      <c r="O68" s="215"/>
      <c r="P68" s="215"/>
      <c r="Q68" s="217"/>
      <c r="R68" s="382" t="str">
        <f>IF(SUM('A1'!I68,'A1'!L68:P68)=0,"",SUM('A1'!I68,'A1'!L68:P68))</f>
        <v/>
      </c>
      <c r="S68" s="480"/>
    </row>
    <row r="69" spans="1:19" ht="15" customHeight="1" x14ac:dyDescent="0.25">
      <c r="A69" s="236" t="str">
        <f>IF(ISBLANK('A1'!A69),"",'A1'!A69)</f>
        <v/>
      </c>
      <c r="B69" s="35" t="str">
        <f>IF(ISBLANK('A1'!B69),"",'A1'!B69)</f>
        <v/>
      </c>
      <c r="C69" s="36" t="str">
        <f>IF(ISBLANK('A1'!D69),"",'A1'!D69)</f>
        <v/>
      </c>
      <c r="D69" s="37" t="str">
        <f>IF(ISBLANK('A1'!G69),"",'A1'!G69)</f>
        <v/>
      </c>
      <c r="E69" s="237" t="str">
        <f>IF(ISBLANK('A1'!H69),"",'A1'!H69)</f>
        <v/>
      </c>
      <c r="F69" s="905"/>
      <c r="G69" s="217"/>
      <c r="H69" s="213"/>
      <c r="I69" s="214"/>
      <c r="J69" s="214"/>
      <c r="K69" s="214"/>
      <c r="L69" s="214"/>
      <c r="M69" s="215"/>
      <c r="N69" s="216"/>
      <c r="O69" s="215"/>
      <c r="P69" s="215"/>
      <c r="Q69" s="217"/>
      <c r="R69" s="382" t="str">
        <f>IF(SUM('A1'!I69,'A1'!L69:P69)=0,"",SUM('A1'!I69,'A1'!L69:P69))</f>
        <v/>
      </c>
      <c r="S69" s="480"/>
    </row>
    <row r="70" spans="1:19" ht="15" customHeight="1" x14ac:dyDescent="0.25">
      <c r="A70" s="236" t="str">
        <f>IF(ISBLANK('A1'!A70),"",'A1'!A70)</f>
        <v/>
      </c>
      <c r="B70" s="35" t="str">
        <f>IF(ISBLANK('A1'!B70),"",'A1'!B70)</f>
        <v/>
      </c>
      <c r="C70" s="36" t="str">
        <f>IF(ISBLANK('A1'!D70),"",'A1'!D70)</f>
        <v/>
      </c>
      <c r="D70" s="37" t="str">
        <f>IF(ISBLANK('A1'!G70),"",'A1'!G70)</f>
        <v/>
      </c>
      <c r="E70" s="237" t="str">
        <f>IF(ISBLANK('A1'!H70),"",'A1'!H70)</f>
        <v/>
      </c>
      <c r="F70" s="905"/>
      <c r="G70" s="217"/>
      <c r="H70" s="213"/>
      <c r="I70" s="214"/>
      <c r="J70" s="214"/>
      <c r="K70" s="214"/>
      <c r="L70" s="214"/>
      <c r="M70" s="215"/>
      <c r="N70" s="216"/>
      <c r="O70" s="215"/>
      <c r="P70" s="215"/>
      <c r="Q70" s="217"/>
      <c r="R70" s="382" t="str">
        <f>IF(SUM('A1'!I70,'A1'!L70:P70)=0,"",SUM('A1'!I70,'A1'!L70:P70))</f>
        <v/>
      </c>
      <c r="S70" s="480"/>
    </row>
    <row r="71" spans="1:19" ht="15" customHeight="1" x14ac:dyDescent="0.25">
      <c r="A71" s="236" t="str">
        <f>IF(ISBLANK('A1'!A71),"",'A1'!A71)</f>
        <v/>
      </c>
      <c r="B71" s="35" t="str">
        <f>IF(ISBLANK('A1'!B71),"",'A1'!B71)</f>
        <v/>
      </c>
      <c r="C71" s="36" t="str">
        <f>IF(ISBLANK('A1'!D71),"",'A1'!D71)</f>
        <v/>
      </c>
      <c r="D71" s="37" t="str">
        <f>IF(ISBLANK('A1'!G71),"",'A1'!G71)</f>
        <v/>
      </c>
      <c r="E71" s="237" t="str">
        <f>IF(ISBLANK('A1'!H71),"",'A1'!H71)</f>
        <v/>
      </c>
      <c r="F71" s="905"/>
      <c r="G71" s="217"/>
      <c r="H71" s="213"/>
      <c r="I71" s="214"/>
      <c r="J71" s="214"/>
      <c r="K71" s="214"/>
      <c r="L71" s="214"/>
      <c r="M71" s="215"/>
      <c r="N71" s="216"/>
      <c r="O71" s="215"/>
      <c r="P71" s="215"/>
      <c r="Q71" s="217"/>
      <c r="R71" s="382" t="str">
        <f>IF(SUM('A1'!I71,'A1'!L71:P71)=0,"",SUM('A1'!I71,'A1'!L71:P71))</f>
        <v/>
      </c>
      <c r="S71" s="480"/>
    </row>
    <row r="72" spans="1:19" ht="15" customHeight="1" x14ac:dyDescent="0.25">
      <c r="A72" s="236" t="str">
        <f>IF(ISBLANK('A1'!A72),"",'A1'!A72)</f>
        <v/>
      </c>
      <c r="B72" s="35" t="str">
        <f>IF(ISBLANK('A1'!B72),"",'A1'!B72)</f>
        <v/>
      </c>
      <c r="C72" s="36" t="str">
        <f>IF(ISBLANK('A1'!D72),"",'A1'!D72)</f>
        <v/>
      </c>
      <c r="D72" s="37" t="str">
        <f>IF(ISBLANK('A1'!G72),"",'A1'!G72)</f>
        <v/>
      </c>
      <c r="E72" s="237" t="str">
        <f>IF(ISBLANK('A1'!H72),"",'A1'!H72)</f>
        <v/>
      </c>
      <c r="F72" s="905"/>
      <c r="G72" s="217"/>
      <c r="H72" s="213"/>
      <c r="I72" s="214"/>
      <c r="J72" s="214"/>
      <c r="K72" s="214"/>
      <c r="L72" s="214"/>
      <c r="M72" s="215"/>
      <c r="N72" s="216"/>
      <c r="O72" s="215"/>
      <c r="P72" s="215"/>
      <c r="Q72" s="217"/>
      <c r="R72" s="382" t="str">
        <f>IF(SUM('A1'!I72,'A1'!L72:P72)=0,"",SUM('A1'!I72,'A1'!L72:P72))</f>
        <v/>
      </c>
      <c r="S72" s="480"/>
    </row>
    <row r="73" spans="1:19" ht="15" customHeight="1" x14ac:dyDescent="0.25">
      <c r="A73" s="236" t="str">
        <f>IF(ISBLANK('A1'!A73),"",'A1'!A73)</f>
        <v/>
      </c>
      <c r="B73" s="35" t="str">
        <f>IF(ISBLANK('A1'!B73),"",'A1'!B73)</f>
        <v/>
      </c>
      <c r="C73" s="36" t="str">
        <f>IF(ISBLANK('A1'!D73),"",'A1'!D73)</f>
        <v/>
      </c>
      <c r="D73" s="37" t="str">
        <f>IF(ISBLANK('A1'!G73),"",'A1'!G73)</f>
        <v/>
      </c>
      <c r="E73" s="237" t="str">
        <f>IF(ISBLANK('A1'!H73),"",'A1'!H73)</f>
        <v/>
      </c>
      <c r="F73" s="905"/>
      <c r="G73" s="217"/>
      <c r="H73" s="213"/>
      <c r="I73" s="214"/>
      <c r="J73" s="214"/>
      <c r="K73" s="214"/>
      <c r="L73" s="214"/>
      <c r="M73" s="215"/>
      <c r="N73" s="216"/>
      <c r="O73" s="215"/>
      <c r="P73" s="215"/>
      <c r="Q73" s="217"/>
      <c r="R73" s="382" t="str">
        <f>IF(SUM('A1'!I73,'A1'!L73:P73)=0,"",SUM('A1'!I73,'A1'!L73:P73))</f>
        <v/>
      </c>
      <c r="S73" s="480"/>
    </row>
    <row r="74" spans="1:19" ht="15" customHeight="1" x14ac:dyDescent="0.25">
      <c r="A74" s="236" t="str">
        <f>IF(ISBLANK('A1'!A74),"",'A1'!A74)</f>
        <v/>
      </c>
      <c r="B74" s="35" t="str">
        <f>IF(ISBLANK('A1'!B74),"",'A1'!B74)</f>
        <v/>
      </c>
      <c r="C74" s="36" t="str">
        <f>IF(ISBLANK('A1'!D74),"",'A1'!D74)</f>
        <v/>
      </c>
      <c r="D74" s="37" t="str">
        <f>IF(ISBLANK('A1'!G74),"",'A1'!G74)</f>
        <v/>
      </c>
      <c r="E74" s="237" t="str">
        <f>IF(ISBLANK('A1'!H74),"",'A1'!H74)</f>
        <v/>
      </c>
      <c r="F74" s="905"/>
      <c r="G74" s="217"/>
      <c r="H74" s="213"/>
      <c r="I74" s="214"/>
      <c r="J74" s="214"/>
      <c r="K74" s="214"/>
      <c r="L74" s="214"/>
      <c r="M74" s="215"/>
      <c r="N74" s="216"/>
      <c r="O74" s="215"/>
      <c r="P74" s="215"/>
      <c r="Q74" s="217"/>
      <c r="R74" s="382" t="str">
        <f>IF(SUM('A1'!I74,'A1'!L74:P74)=0,"",SUM('A1'!I74,'A1'!L74:P74))</f>
        <v/>
      </c>
      <c r="S74" s="480"/>
    </row>
    <row r="75" spans="1:19" ht="15" customHeight="1" x14ac:dyDescent="0.25">
      <c r="A75" s="236" t="str">
        <f>IF(ISBLANK('A1'!A75),"",'A1'!A75)</f>
        <v/>
      </c>
      <c r="B75" s="35" t="str">
        <f>IF(ISBLANK('A1'!B75),"",'A1'!B75)</f>
        <v/>
      </c>
      <c r="C75" s="36" t="str">
        <f>IF(ISBLANK('A1'!D75),"",'A1'!D75)</f>
        <v/>
      </c>
      <c r="D75" s="37" t="str">
        <f>IF(ISBLANK('A1'!G75),"",'A1'!G75)</f>
        <v/>
      </c>
      <c r="E75" s="237" t="str">
        <f>IF(ISBLANK('A1'!H75),"",'A1'!H75)</f>
        <v/>
      </c>
      <c r="F75" s="905"/>
      <c r="G75" s="217"/>
      <c r="H75" s="213"/>
      <c r="I75" s="214"/>
      <c r="J75" s="214"/>
      <c r="K75" s="214"/>
      <c r="L75" s="214"/>
      <c r="M75" s="215"/>
      <c r="N75" s="216"/>
      <c r="O75" s="215"/>
      <c r="P75" s="215"/>
      <c r="Q75" s="217"/>
      <c r="R75" s="382" t="str">
        <f>IF(SUM('A1'!I75,'A1'!L75:P75)=0,"",SUM('A1'!I75,'A1'!L75:P75))</f>
        <v/>
      </c>
      <c r="S75" s="480"/>
    </row>
    <row r="76" spans="1:19" ht="15" customHeight="1" x14ac:dyDescent="0.25">
      <c r="A76" s="236" t="str">
        <f>IF(ISBLANK('A1'!A76),"",'A1'!A76)</f>
        <v/>
      </c>
      <c r="B76" s="35" t="str">
        <f>IF(ISBLANK('A1'!B76),"",'A1'!B76)</f>
        <v/>
      </c>
      <c r="C76" s="36" t="str">
        <f>IF(ISBLANK('A1'!D76),"",'A1'!D76)</f>
        <v/>
      </c>
      <c r="D76" s="37" t="str">
        <f>IF(ISBLANK('A1'!G76),"",'A1'!G76)</f>
        <v/>
      </c>
      <c r="E76" s="237" t="str">
        <f>IF(ISBLANK('A1'!H76),"",'A1'!H76)</f>
        <v/>
      </c>
      <c r="F76" s="905"/>
      <c r="G76" s="217"/>
      <c r="H76" s="213"/>
      <c r="I76" s="214"/>
      <c r="J76" s="214"/>
      <c r="K76" s="214"/>
      <c r="L76" s="214"/>
      <c r="M76" s="215"/>
      <c r="N76" s="216"/>
      <c r="O76" s="215"/>
      <c r="P76" s="215"/>
      <c r="Q76" s="217"/>
      <c r="R76" s="382" t="str">
        <f>IF(SUM('A1'!I76,'A1'!L76:P76)=0,"",SUM('A1'!I76,'A1'!L76:P76))</f>
        <v/>
      </c>
      <c r="S76" s="480"/>
    </row>
    <row r="77" spans="1:19" ht="15" customHeight="1" x14ac:dyDescent="0.25">
      <c r="A77" s="236" t="str">
        <f>IF(ISBLANK('A1'!A77),"",'A1'!A77)</f>
        <v/>
      </c>
      <c r="B77" s="35" t="str">
        <f>IF(ISBLANK('A1'!B77),"",'A1'!B77)</f>
        <v/>
      </c>
      <c r="C77" s="36" t="str">
        <f>IF(ISBLANK('A1'!D77),"",'A1'!D77)</f>
        <v/>
      </c>
      <c r="D77" s="37" t="str">
        <f>IF(ISBLANK('A1'!G77),"",'A1'!G77)</f>
        <v/>
      </c>
      <c r="E77" s="237" t="str">
        <f>IF(ISBLANK('A1'!H77),"",'A1'!H77)</f>
        <v/>
      </c>
      <c r="F77" s="905"/>
      <c r="G77" s="217"/>
      <c r="H77" s="213"/>
      <c r="I77" s="214"/>
      <c r="J77" s="214"/>
      <c r="K77" s="214"/>
      <c r="L77" s="214"/>
      <c r="M77" s="215"/>
      <c r="N77" s="216"/>
      <c r="O77" s="215"/>
      <c r="P77" s="215"/>
      <c r="Q77" s="217"/>
      <c r="R77" s="382" t="str">
        <f>IF(SUM('A1'!I77,'A1'!L77:P77)=0,"",SUM('A1'!I77,'A1'!L77:P77))</f>
        <v/>
      </c>
      <c r="S77" s="480"/>
    </row>
    <row r="78" spans="1:19" ht="15" customHeight="1" x14ac:dyDescent="0.25">
      <c r="A78" s="236" t="str">
        <f>IF(ISBLANK('A1'!A78),"",'A1'!A78)</f>
        <v/>
      </c>
      <c r="B78" s="35" t="str">
        <f>IF(ISBLANK('A1'!B78),"",'A1'!B78)</f>
        <v/>
      </c>
      <c r="C78" s="36" t="str">
        <f>IF(ISBLANK('A1'!D78),"",'A1'!D78)</f>
        <v/>
      </c>
      <c r="D78" s="37" t="str">
        <f>IF(ISBLANK('A1'!G78),"",'A1'!G78)</f>
        <v/>
      </c>
      <c r="E78" s="237" t="str">
        <f>IF(ISBLANK('A1'!H78),"",'A1'!H78)</f>
        <v/>
      </c>
      <c r="F78" s="905"/>
      <c r="G78" s="217"/>
      <c r="H78" s="213"/>
      <c r="I78" s="214"/>
      <c r="J78" s="214"/>
      <c r="K78" s="214"/>
      <c r="L78" s="214"/>
      <c r="M78" s="215"/>
      <c r="N78" s="216"/>
      <c r="O78" s="215"/>
      <c r="P78" s="215"/>
      <c r="Q78" s="217"/>
      <c r="R78" s="382" t="str">
        <f>IF(SUM('A1'!I78,'A1'!L78:P78)=0,"",SUM('A1'!I78,'A1'!L78:P78))</f>
        <v/>
      </c>
      <c r="S78" s="480"/>
    </row>
    <row r="79" spans="1:19" ht="15" customHeight="1" x14ac:dyDescent="0.25">
      <c r="A79" s="236" t="str">
        <f>IF(ISBLANK('A1'!A79),"",'A1'!A79)</f>
        <v/>
      </c>
      <c r="B79" s="35" t="str">
        <f>IF(ISBLANK('A1'!B79),"",'A1'!B79)</f>
        <v/>
      </c>
      <c r="C79" s="36" t="str">
        <f>IF(ISBLANK('A1'!D79),"",'A1'!D79)</f>
        <v/>
      </c>
      <c r="D79" s="37" t="str">
        <f>IF(ISBLANK('A1'!G79),"",'A1'!G79)</f>
        <v/>
      </c>
      <c r="E79" s="237" t="str">
        <f>IF(ISBLANK('A1'!H79),"",'A1'!H79)</f>
        <v/>
      </c>
      <c r="F79" s="905"/>
      <c r="G79" s="217"/>
      <c r="H79" s="213"/>
      <c r="I79" s="214"/>
      <c r="J79" s="214"/>
      <c r="K79" s="214"/>
      <c r="L79" s="214"/>
      <c r="M79" s="215"/>
      <c r="N79" s="216"/>
      <c r="O79" s="215"/>
      <c r="P79" s="215"/>
      <c r="Q79" s="217"/>
      <c r="R79" s="382" t="str">
        <f>IF(SUM('A1'!I79,'A1'!L79:P79)=0,"",SUM('A1'!I79,'A1'!L79:P79))</f>
        <v/>
      </c>
      <c r="S79" s="480"/>
    </row>
    <row r="80" spans="1:19" ht="15" customHeight="1" x14ac:dyDescent="0.25">
      <c r="A80" s="236" t="str">
        <f>IF(ISBLANK('A1'!A80),"",'A1'!A80)</f>
        <v/>
      </c>
      <c r="B80" s="35" t="str">
        <f>IF(ISBLANK('A1'!B80),"",'A1'!B80)</f>
        <v/>
      </c>
      <c r="C80" s="36" t="str">
        <f>IF(ISBLANK('A1'!D80),"",'A1'!D80)</f>
        <v/>
      </c>
      <c r="D80" s="37" t="str">
        <f>IF(ISBLANK('A1'!G80),"",'A1'!G80)</f>
        <v/>
      </c>
      <c r="E80" s="237" t="str">
        <f>IF(ISBLANK('A1'!H80),"",'A1'!H80)</f>
        <v/>
      </c>
      <c r="F80" s="905"/>
      <c r="G80" s="217"/>
      <c r="H80" s="213"/>
      <c r="I80" s="214"/>
      <c r="J80" s="214"/>
      <c r="K80" s="214"/>
      <c r="L80" s="214"/>
      <c r="M80" s="215"/>
      <c r="N80" s="216"/>
      <c r="O80" s="215"/>
      <c r="P80" s="215"/>
      <c r="Q80" s="217"/>
      <c r="R80" s="382" t="str">
        <f>IF(SUM('A1'!I80,'A1'!L80:P80)=0,"",SUM('A1'!I80,'A1'!L80:P80))</f>
        <v/>
      </c>
      <c r="S80" s="480"/>
    </row>
    <row r="81" spans="1:19" ht="15" customHeight="1" x14ac:dyDescent="0.25">
      <c r="A81" s="236" t="str">
        <f>IF(ISBLANK('A1'!A81),"",'A1'!A81)</f>
        <v/>
      </c>
      <c r="B81" s="35" t="str">
        <f>IF(ISBLANK('A1'!B81),"",'A1'!B81)</f>
        <v/>
      </c>
      <c r="C81" s="36" t="str">
        <f>IF(ISBLANK('A1'!D81),"",'A1'!D81)</f>
        <v/>
      </c>
      <c r="D81" s="37" t="str">
        <f>IF(ISBLANK('A1'!G81),"",'A1'!G81)</f>
        <v/>
      </c>
      <c r="E81" s="237" t="str">
        <f>IF(ISBLANK('A1'!H81),"",'A1'!H81)</f>
        <v/>
      </c>
      <c r="F81" s="905"/>
      <c r="G81" s="217"/>
      <c r="H81" s="213"/>
      <c r="I81" s="214"/>
      <c r="J81" s="214"/>
      <c r="K81" s="214"/>
      <c r="L81" s="214"/>
      <c r="M81" s="215"/>
      <c r="N81" s="216"/>
      <c r="O81" s="215"/>
      <c r="P81" s="215"/>
      <c r="Q81" s="217"/>
      <c r="R81" s="382" t="str">
        <f>IF(SUM('A1'!I81,'A1'!L81:P81)=0,"",SUM('A1'!I81,'A1'!L81:P81))</f>
        <v/>
      </c>
      <c r="S81" s="480"/>
    </row>
    <row r="82" spans="1:19" ht="15" customHeight="1" x14ac:dyDescent="0.25">
      <c r="A82" s="236" t="str">
        <f>IF(ISBLANK('A1'!A82),"",'A1'!A82)</f>
        <v/>
      </c>
      <c r="B82" s="35" t="str">
        <f>IF(ISBLANK('A1'!B82),"",'A1'!B82)</f>
        <v/>
      </c>
      <c r="C82" s="36" t="str">
        <f>IF(ISBLANK('A1'!D82),"",'A1'!D82)</f>
        <v/>
      </c>
      <c r="D82" s="37" t="str">
        <f>IF(ISBLANK('A1'!G82),"",'A1'!G82)</f>
        <v/>
      </c>
      <c r="E82" s="237" t="str">
        <f>IF(ISBLANK('A1'!H82),"",'A1'!H82)</f>
        <v/>
      </c>
      <c r="F82" s="905"/>
      <c r="G82" s="217"/>
      <c r="H82" s="213"/>
      <c r="I82" s="214"/>
      <c r="J82" s="214"/>
      <c r="K82" s="214"/>
      <c r="L82" s="214"/>
      <c r="M82" s="215"/>
      <c r="N82" s="216"/>
      <c r="O82" s="215"/>
      <c r="P82" s="215"/>
      <c r="Q82" s="217"/>
      <c r="R82" s="382" t="str">
        <f>IF(SUM('A1'!I82,'A1'!L82:P82)=0,"",SUM('A1'!I82,'A1'!L82:P82))</f>
        <v/>
      </c>
      <c r="S82" s="480"/>
    </row>
    <row r="83" spans="1:19" ht="15" customHeight="1" x14ac:dyDescent="0.25">
      <c r="A83" s="236" t="str">
        <f>IF(ISBLANK('A1'!A83),"",'A1'!A83)</f>
        <v/>
      </c>
      <c r="B83" s="35" t="str">
        <f>IF(ISBLANK('A1'!B83),"",'A1'!B83)</f>
        <v/>
      </c>
      <c r="C83" s="36" t="str">
        <f>IF(ISBLANK('A1'!D83),"",'A1'!D83)</f>
        <v/>
      </c>
      <c r="D83" s="37" t="str">
        <f>IF(ISBLANK('A1'!G83),"",'A1'!G83)</f>
        <v/>
      </c>
      <c r="E83" s="237" t="str">
        <f>IF(ISBLANK('A1'!H83),"",'A1'!H83)</f>
        <v/>
      </c>
      <c r="F83" s="905"/>
      <c r="G83" s="217"/>
      <c r="H83" s="213"/>
      <c r="I83" s="214"/>
      <c r="J83" s="214"/>
      <c r="K83" s="214"/>
      <c r="L83" s="214"/>
      <c r="M83" s="215"/>
      <c r="N83" s="216"/>
      <c r="O83" s="215"/>
      <c r="P83" s="215"/>
      <c r="Q83" s="217"/>
      <c r="R83" s="382" t="str">
        <f>IF(SUM('A1'!I83,'A1'!L83:P83)=0,"",SUM('A1'!I83,'A1'!L83:P83))</f>
        <v/>
      </c>
      <c r="S83" s="480"/>
    </row>
    <row r="84" spans="1:19" ht="15" customHeight="1" x14ac:dyDescent="0.25">
      <c r="A84" s="236" t="str">
        <f>IF(ISBLANK('A1'!A84),"",'A1'!A84)</f>
        <v/>
      </c>
      <c r="B84" s="35" t="str">
        <f>IF(ISBLANK('A1'!B84),"",'A1'!B84)</f>
        <v/>
      </c>
      <c r="C84" s="36" t="str">
        <f>IF(ISBLANK('A1'!D84),"",'A1'!D84)</f>
        <v/>
      </c>
      <c r="D84" s="37" t="str">
        <f>IF(ISBLANK('A1'!G84),"",'A1'!G84)</f>
        <v/>
      </c>
      <c r="E84" s="237" t="str">
        <f>IF(ISBLANK('A1'!H84),"",'A1'!H84)</f>
        <v/>
      </c>
      <c r="F84" s="905"/>
      <c r="G84" s="217"/>
      <c r="H84" s="213"/>
      <c r="I84" s="214"/>
      <c r="J84" s="214"/>
      <c r="K84" s="214"/>
      <c r="L84" s="214"/>
      <c r="M84" s="215"/>
      <c r="N84" s="216"/>
      <c r="O84" s="215"/>
      <c r="P84" s="215"/>
      <c r="Q84" s="217"/>
      <c r="R84" s="382" t="str">
        <f>IF(SUM('A1'!I84,'A1'!L84:P84)=0,"",SUM('A1'!I84,'A1'!L84:P84))</f>
        <v/>
      </c>
      <c r="S84" s="480"/>
    </row>
    <row r="85" spans="1:19" ht="15" customHeight="1" x14ac:dyDescent="0.25">
      <c r="A85" s="236" t="str">
        <f>IF(ISBLANK('A1'!A85),"",'A1'!A85)</f>
        <v/>
      </c>
      <c r="B85" s="35" t="str">
        <f>IF(ISBLANK('A1'!B85),"",'A1'!B85)</f>
        <v/>
      </c>
      <c r="C85" s="36" t="str">
        <f>IF(ISBLANK('A1'!D85),"",'A1'!D85)</f>
        <v/>
      </c>
      <c r="D85" s="37" t="str">
        <f>IF(ISBLANK('A1'!G85),"",'A1'!G85)</f>
        <v/>
      </c>
      <c r="E85" s="237" t="str">
        <f>IF(ISBLANK('A1'!H85),"",'A1'!H85)</f>
        <v/>
      </c>
      <c r="F85" s="905"/>
      <c r="G85" s="217"/>
      <c r="H85" s="213"/>
      <c r="I85" s="214"/>
      <c r="J85" s="214"/>
      <c r="K85" s="214"/>
      <c r="L85" s="214"/>
      <c r="M85" s="215"/>
      <c r="N85" s="216"/>
      <c r="O85" s="215"/>
      <c r="P85" s="215"/>
      <c r="Q85" s="217"/>
      <c r="R85" s="382" t="str">
        <f>IF(SUM('A1'!I85,'A1'!L85:P85)=0,"",SUM('A1'!I85,'A1'!L85:P85))</f>
        <v/>
      </c>
      <c r="S85" s="480"/>
    </row>
    <row r="86" spans="1:19" ht="15" customHeight="1" x14ac:dyDescent="0.25">
      <c r="A86" s="236" t="str">
        <f>IF(ISBLANK('A1'!A86),"",'A1'!A86)</f>
        <v/>
      </c>
      <c r="B86" s="35" t="str">
        <f>IF(ISBLANK('A1'!B86),"",'A1'!B86)</f>
        <v/>
      </c>
      <c r="C86" s="36" t="str">
        <f>IF(ISBLANK('A1'!D86),"",'A1'!D86)</f>
        <v/>
      </c>
      <c r="D86" s="37" t="str">
        <f>IF(ISBLANK('A1'!G86),"",'A1'!G86)</f>
        <v/>
      </c>
      <c r="E86" s="237" t="str">
        <f>IF(ISBLANK('A1'!H86),"",'A1'!H86)</f>
        <v/>
      </c>
      <c r="F86" s="905"/>
      <c r="G86" s="217"/>
      <c r="H86" s="213"/>
      <c r="I86" s="214"/>
      <c r="J86" s="214"/>
      <c r="K86" s="214"/>
      <c r="L86" s="214"/>
      <c r="M86" s="215"/>
      <c r="N86" s="216"/>
      <c r="O86" s="215"/>
      <c r="P86" s="215"/>
      <c r="Q86" s="217"/>
      <c r="R86" s="382" t="str">
        <f>IF(SUM('A1'!I86,'A1'!L86:P86)=0,"",SUM('A1'!I86,'A1'!L86:P86))</f>
        <v/>
      </c>
      <c r="S86" s="480"/>
    </row>
    <row r="87" spans="1:19" ht="15" customHeight="1" x14ac:dyDescent="0.25">
      <c r="A87" s="236" t="str">
        <f>IF(ISBLANK('A1'!A87),"",'A1'!A87)</f>
        <v/>
      </c>
      <c r="B87" s="35" t="str">
        <f>IF(ISBLANK('A1'!B87),"",'A1'!B87)</f>
        <v/>
      </c>
      <c r="C87" s="36" t="str">
        <f>IF(ISBLANK('A1'!D87),"",'A1'!D87)</f>
        <v/>
      </c>
      <c r="D87" s="37" t="str">
        <f>IF(ISBLANK('A1'!G87),"",'A1'!G87)</f>
        <v/>
      </c>
      <c r="E87" s="237" t="str">
        <f>IF(ISBLANK('A1'!H87),"",'A1'!H87)</f>
        <v/>
      </c>
      <c r="F87" s="905"/>
      <c r="G87" s="217"/>
      <c r="H87" s="213"/>
      <c r="I87" s="214"/>
      <c r="J87" s="214"/>
      <c r="K87" s="214"/>
      <c r="L87" s="214"/>
      <c r="M87" s="215"/>
      <c r="N87" s="216"/>
      <c r="O87" s="215"/>
      <c r="P87" s="215"/>
      <c r="Q87" s="217"/>
      <c r="R87" s="382" t="str">
        <f>IF(SUM('A1'!I87,'A1'!L87:P87)=0,"",SUM('A1'!I87,'A1'!L87:P87))</f>
        <v/>
      </c>
      <c r="S87" s="480"/>
    </row>
    <row r="88" spans="1:19" ht="15" customHeight="1" x14ac:dyDescent="0.25">
      <c r="A88" s="236" t="str">
        <f>IF(ISBLANK('A1'!A88),"",'A1'!A88)</f>
        <v/>
      </c>
      <c r="B88" s="35" t="str">
        <f>IF(ISBLANK('A1'!B88),"",'A1'!B88)</f>
        <v/>
      </c>
      <c r="C88" s="36" t="str">
        <f>IF(ISBLANK('A1'!D88),"",'A1'!D88)</f>
        <v/>
      </c>
      <c r="D88" s="37" t="str">
        <f>IF(ISBLANK('A1'!G88),"",'A1'!G88)</f>
        <v/>
      </c>
      <c r="E88" s="237" t="str">
        <f>IF(ISBLANK('A1'!H88),"",'A1'!H88)</f>
        <v/>
      </c>
      <c r="F88" s="905"/>
      <c r="G88" s="217"/>
      <c r="H88" s="213"/>
      <c r="I88" s="214"/>
      <c r="J88" s="214"/>
      <c r="K88" s="214"/>
      <c r="L88" s="214"/>
      <c r="M88" s="215"/>
      <c r="N88" s="216"/>
      <c r="O88" s="215"/>
      <c r="P88" s="215"/>
      <c r="Q88" s="217"/>
      <c r="R88" s="382" t="str">
        <f>IF(SUM('A1'!I88,'A1'!L88:P88)=0,"",SUM('A1'!I88,'A1'!L88:P88))</f>
        <v/>
      </c>
      <c r="S88" s="480"/>
    </row>
    <row r="89" spans="1:19" ht="15" customHeight="1" x14ac:dyDescent="0.25">
      <c r="A89" s="236" t="str">
        <f>IF(ISBLANK('A1'!A89),"",'A1'!A89)</f>
        <v/>
      </c>
      <c r="B89" s="35" t="str">
        <f>IF(ISBLANK('A1'!B89),"",'A1'!B89)</f>
        <v/>
      </c>
      <c r="C89" s="36" t="str">
        <f>IF(ISBLANK('A1'!D89),"",'A1'!D89)</f>
        <v/>
      </c>
      <c r="D89" s="37" t="str">
        <f>IF(ISBLANK('A1'!G89),"",'A1'!G89)</f>
        <v/>
      </c>
      <c r="E89" s="237" t="str">
        <f>IF(ISBLANK('A1'!H89),"",'A1'!H89)</f>
        <v/>
      </c>
      <c r="F89" s="905"/>
      <c r="G89" s="217"/>
      <c r="H89" s="213"/>
      <c r="I89" s="214"/>
      <c r="J89" s="214"/>
      <c r="K89" s="214"/>
      <c r="L89" s="214"/>
      <c r="M89" s="215"/>
      <c r="N89" s="216"/>
      <c r="O89" s="215"/>
      <c r="P89" s="215"/>
      <c r="Q89" s="217"/>
      <c r="R89" s="382" t="str">
        <f>IF(SUM('A1'!I89,'A1'!L89:P89)=0,"",SUM('A1'!I89,'A1'!L89:P89))</f>
        <v/>
      </c>
      <c r="S89" s="480"/>
    </row>
    <row r="90" spans="1:19" ht="15" customHeight="1" x14ac:dyDescent="0.25">
      <c r="A90" s="236" t="str">
        <f>IF(ISBLANK('A1'!A90),"",'A1'!A90)</f>
        <v/>
      </c>
      <c r="B90" s="35" t="str">
        <f>IF(ISBLANK('A1'!B90),"",'A1'!B90)</f>
        <v/>
      </c>
      <c r="C90" s="36" t="str">
        <f>IF(ISBLANK('A1'!D90),"",'A1'!D90)</f>
        <v/>
      </c>
      <c r="D90" s="37" t="str">
        <f>IF(ISBLANK('A1'!G90),"",'A1'!G90)</f>
        <v/>
      </c>
      <c r="E90" s="237" t="str">
        <f>IF(ISBLANK('A1'!H90),"",'A1'!H90)</f>
        <v/>
      </c>
      <c r="F90" s="905"/>
      <c r="G90" s="217"/>
      <c r="H90" s="213"/>
      <c r="I90" s="214"/>
      <c r="J90" s="214"/>
      <c r="K90" s="214"/>
      <c r="L90" s="214"/>
      <c r="M90" s="215"/>
      <c r="N90" s="216"/>
      <c r="O90" s="215"/>
      <c r="P90" s="215"/>
      <c r="Q90" s="217"/>
      <c r="R90" s="382" t="str">
        <f>IF(SUM('A1'!I90,'A1'!L90:P90)=0,"",SUM('A1'!I90,'A1'!L90:P90))</f>
        <v/>
      </c>
      <c r="S90" s="480"/>
    </row>
    <row r="91" spans="1:19" ht="15" customHeight="1" x14ac:dyDescent="0.25">
      <c r="A91" s="236" t="str">
        <f>IF(ISBLANK('A1'!A91),"",'A1'!A91)</f>
        <v/>
      </c>
      <c r="B91" s="35" t="str">
        <f>IF(ISBLANK('A1'!B91),"",'A1'!B91)</f>
        <v/>
      </c>
      <c r="C91" s="36" t="str">
        <f>IF(ISBLANK('A1'!D91),"",'A1'!D91)</f>
        <v/>
      </c>
      <c r="D91" s="37" t="str">
        <f>IF(ISBLANK('A1'!G91),"",'A1'!G91)</f>
        <v/>
      </c>
      <c r="E91" s="237" t="str">
        <f>IF(ISBLANK('A1'!H91),"",'A1'!H91)</f>
        <v/>
      </c>
      <c r="F91" s="905"/>
      <c r="G91" s="217"/>
      <c r="H91" s="213"/>
      <c r="I91" s="214"/>
      <c r="J91" s="214"/>
      <c r="K91" s="214"/>
      <c r="L91" s="214"/>
      <c r="M91" s="215"/>
      <c r="N91" s="216"/>
      <c r="O91" s="215"/>
      <c r="P91" s="215"/>
      <c r="Q91" s="217"/>
      <c r="R91" s="382" t="str">
        <f>IF(SUM('A1'!I91,'A1'!L91:P91)=0,"",SUM('A1'!I91,'A1'!L91:P91))</f>
        <v/>
      </c>
      <c r="S91" s="480"/>
    </row>
    <row r="92" spans="1:19" ht="15" customHeight="1" x14ac:dyDescent="0.25">
      <c r="A92" s="236" t="str">
        <f>IF(ISBLANK('A1'!A92),"",'A1'!A92)</f>
        <v/>
      </c>
      <c r="B92" s="35" t="str">
        <f>IF(ISBLANK('A1'!B92),"",'A1'!B92)</f>
        <v/>
      </c>
      <c r="C92" s="36" t="str">
        <f>IF(ISBLANK('A1'!D92),"",'A1'!D92)</f>
        <v/>
      </c>
      <c r="D92" s="37" t="str">
        <f>IF(ISBLANK('A1'!G92),"",'A1'!G92)</f>
        <v/>
      </c>
      <c r="E92" s="237" t="str">
        <f>IF(ISBLANK('A1'!H92),"",'A1'!H92)</f>
        <v/>
      </c>
      <c r="F92" s="905"/>
      <c r="G92" s="217"/>
      <c r="H92" s="213"/>
      <c r="I92" s="214"/>
      <c r="J92" s="214"/>
      <c r="K92" s="214"/>
      <c r="L92" s="214"/>
      <c r="M92" s="215"/>
      <c r="N92" s="216"/>
      <c r="O92" s="215"/>
      <c r="P92" s="215"/>
      <c r="Q92" s="217"/>
      <c r="R92" s="382" t="str">
        <f>IF(SUM('A1'!I92,'A1'!L92:P92)=0,"",SUM('A1'!I92,'A1'!L92:P92))</f>
        <v/>
      </c>
      <c r="S92" s="480"/>
    </row>
    <row r="93" spans="1:19" ht="15" customHeight="1" x14ac:dyDescent="0.25">
      <c r="A93" s="236" t="str">
        <f>IF(ISBLANK('A1'!A93),"",'A1'!A93)</f>
        <v/>
      </c>
      <c r="B93" s="35" t="str">
        <f>IF(ISBLANK('A1'!B93),"",'A1'!B93)</f>
        <v/>
      </c>
      <c r="C93" s="36" t="str">
        <f>IF(ISBLANK('A1'!D93),"",'A1'!D93)</f>
        <v/>
      </c>
      <c r="D93" s="37" t="str">
        <f>IF(ISBLANK('A1'!G93),"",'A1'!G93)</f>
        <v/>
      </c>
      <c r="E93" s="237" t="str">
        <f>IF(ISBLANK('A1'!H93),"",'A1'!H93)</f>
        <v/>
      </c>
      <c r="F93" s="905"/>
      <c r="G93" s="217"/>
      <c r="H93" s="213"/>
      <c r="I93" s="214"/>
      <c r="J93" s="214"/>
      <c r="K93" s="214"/>
      <c r="L93" s="214"/>
      <c r="M93" s="215"/>
      <c r="N93" s="216"/>
      <c r="O93" s="215"/>
      <c r="P93" s="215"/>
      <c r="Q93" s="217"/>
      <c r="R93" s="382" t="str">
        <f>IF(SUM('A1'!I93,'A1'!L93:P93)=0,"",SUM('A1'!I93,'A1'!L93:P93))</f>
        <v/>
      </c>
      <c r="S93" s="480"/>
    </row>
    <row r="94" spans="1:19" ht="15" customHeight="1" x14ac:dyDescent="0.25">
      <c r="A94" s="236" t="str">
        <f>IF(ISBLANK('A1'!A94),"",'A1'!A94)</f>
        <v/>
      </c>
      <c r="B94" s="35" t="str">
        <f>IF(ISBLANK('A1'!B94),"",'A1'!B94)</f>
        <v/>
      </c>
      <c r="C94" s="36" t="str">
        <f>IF(ISBLANK('A1'!D94),"",'A1'!D94)</f>
        <v/>
      </c>
      <c r="D94" s="37" t="str">
        <f>IF(ISBLANK('A1'!G94),"",'A1'!G94)</f>
        <v/>
      </c>
      <c r="E94" s="237" t="str">
        <f>IF(ISBLANK('A1'!H94),"",'A1'!H94)</f>
        <v/>
      </c>
      <c r="F94" s="905"/>
      <c r="G94" s="217"/>
      <c r="H94" s="213"/>
      <c r="I94" s="214"/>
      <c r="J94" s="214"/>
      <c r="K94" s="214"/>
      <c r="L94" s="214"/>
      <c r="M94" s="215"/>
      <c r="N94" s="216"/>
      <c r="O94" s="215"/>
      <c r="P94" s="215"/>
      <c r="Q94" s="217"/>
      <c r="R94" s="382" t="str">
        <f>IF(SUM('A1'!I94,'A1'!L94:P94)=0,"",SUM('A1'!I94,'A1'!L94:P94))</f>
        <v/>
      </c>
      <c r="S94" s="480"/>
    </row>
    <row r="95" spans="1:19" ht="15" customHeight="1" x14ac:dyDescent="0.25">
      <c r="A95" s="236" t="str">
        <f>IF(ISBLANK('A1'!A95),"",'A1'!A95)</f>
        <v/>
      </c>
      <c r="B95" s="35" t="str">
        <f>IF(ISBLANK('A1'!B95),"",'A1'!B95)</f>
        <v/>
      </c>
      <c r="C95" s="36" t="str">
        <f>IF(ISBLANK('A1'!D95),"",'A1'!D95)</f>
        <v/>
      </c>
      <c r="D95" s="37" t="str">
        <f>IF(ISBLANK('A1'!G95),"",'A1'!G95)</f>
        <v/>
      </c>
      <c r="E95" s="237" t="str">
        <f>IF(ISBLANK('A1'!H95),"",'A1'!H95)</f>
        <v/>
      </c>
      <c r="F95" s="905"/>
      <c r="G95" s="217"/>
      <c r="H95" s="213"/>
      <c r="I95" s="214"/>
      <c r="J95" s="214"/>
      <c r="K95" s="214"/>
      <c r="L95" s="214"/>
      <c r="M95" s="215"/>
      <c r="N95" s="216"/>
      <c r="O95" s="215"/>
      <c r="P95" s="215"/>
      <c r="Q95" s="217"/>
      <c r="R95" s="382" t="str">
        <f>IF(SUM('A1'!I95,'A1'!L95:P95)=0,"",SUM('A1'!I95,'A1'!L95:P95))</f>
        <v/>
      </c>
      <c r="S95" s="480"/>
    </row>
    <row r="96" spans="1:19" ht="15" customHeight="1" x14ac:dyDescent="0.25">
      <c r="A96" s="236" t="str">
        <f>IF(ISBLANK('A1'!A96),"",'A1'!A96)</f>
        <v/>
      </c>
      <c r="B96" s="35" t="str">
        <f>IF(ISBLANK('A1'!B96),"",'A1'!B96)</f>
        <v/>
      </c>
      <c r="C96" s="36" t="str">
        <f>IF(ISBLANK('A1'!D96),"",'A1'!D96)</f>
        <v/>
      </c>
      <c r="D96" s="37" t="str">
        <f>IF(ISBLANK('A1'!G96),"",'A1'!G96)</f>
        <v/>
      </c>
      <c r="E96" s="237" t="str">
        <f>IF(ISBLANK('A1'!H96),"",'A1'!H96)</f>
        <v/>
      </c>
      <c r="F96" s="905"/>
      <c r="G96" s="217"/>
      <c r="H96" s="213"/>
      <c r="I96" s="214"/>
      <c r="J96" s="214"/>
      <c r="K96" s="214"/>
      <c r="L96" s="214"/>
      <c r="M96" s="215"/>
      <c r="N96" s="216"/>
      <c r="O96" s="215"/>
      <c r="P96" s="215"/>
      <c r="Q96" s="217"/>
      <c r="R96" s="382" t="str">
        <f>IF(SUM('A1'!I96,'A1'!L96:P96)=0,"",SUM('A1'!I96,'A1'!L96:P96))</f>
        <v/>
      </c>
      <c r="S96" s="480"/>
    </row>
    <row r="97" spans="1:19" ht="15" customHeight="1" x14ac:dyDescent="0.25">
      <c r="A97" s="236" t="str">
        <f>IF(ISBLANK('A1'!A97),"",'A1'!A97)</f>
        <v/>
      </c>
      <c r="B97" s="35" t="str">
        <f>IF(ISBLANK('A1'!B97),"",'A1'!B97)</f>
        <v/>
      </c>
      <c r="C97" s="36" t="str">
        <f>IF(ISBLANK('A1'!D97),"",'A1'!D97)</f>
        <v/>
      </c>
      <c r="D97" s="37" t="str">
        <f>IF(ISBLANK('A1'!G97),"",'A1'!G97)</f>
        <v/>
      </c>
      <c r="E97" s="237" t="str">
        <f>IF(ISBLANK('A1'!H97),"",'A1'!H97)</f>
        <v/>
      </c>
      <c r="F97" s="905"/>
      <c r="G97" s="217"/>
      <c r="H97" s="213"/>
      <c r="I97" s="214"/>
      <c r="J97" s="214"/>
      <c r="K97" s="214"/>
      <c r="L97" s="214"/>
      <c r="M97" s="215"/>
      <c r="N97" s="216"/>
      <c r="O97" s="215"/>
      <c r="P97" s="215"/>
      <c r="Q97" s="217"/>
      <c r="R97" s="382" t="str">
        <f>IF(SUM('A1'!I97,'A1'!L97:P97)=0,"",SUM('A1'!I97,'A1'!L97:P97))</f>
        <v/>
      </c>
      <c r="S97" s="480"/>
    </row>
    <row r="98" spans="1:19" ht="15" customHeight="1" x14ac:dyDescent="0.25">
      <c r="A98" s="236" t="str">
        <f>IF(ISBLANK('A1'!A98),"",'A1'!A98)</f>
        <v/>
      </c>
      <c r="B98" s="35" t="str">
        <f>IF(ISBLANK('A1'!B98),"",'A1'!B98)</f>
        <v/>
      </c>
      <c r="C98" s="36" t="str">
        <f>IF(ISBLANK('A1'!D98),"",'A1'!D98)</f>
        <v/>
      </c>
      <c r="D98" s="37" t="str">
        <f>IF(ISBLANK('A1'!G98),"",'A1'!G98)</f>
        <v/>
      </c>
      <c r="E98" s="237" t="str">
        <f>IF(ISBLANK('A1'!H98),"",'A1'!H98)</f>
        <v/>
      </c>
      <c r="F98" s="905"/>
      <c r="G98" s="217"/>
      <c r="H98" s="213"/>
      <c r="I98" s="214"/>
      <c r="J98" s="214"/>
      <c r="K98" s="214"/>
      <c r="L98" s="214"/>
      <c r="M98" s="215"/>
      <c r="N98" s="216"/>
      <c r="O98" s="215"/>
      <c r="P98" s="215"/>
      <c r="Q98" s="217"/>
      <c r="R98" s="382" t="str">
        <f>IF(SUM('A1'!I98,'A1'!L98:P98)=0,"",SUM('A1'!I98,'A1'!L98:P98))</f>
        <v/>
      </c>
      <c r="S98" s="480"/>
    </row>
    <row r="99" spans="1:19" ht="15" customHeight="1" x14ac:dyDescent="0.25">
      <c r="A99" s="236" t="str">
        <f>IF(ISBLANK('A1'!A99),"",'A1'!A99)</f>
        <v/>
      </c>
      <c r="B99" s="35" t="str">
        <f>IF(ISBLANK('A1'!B99),"",'A1'!B99)</f>
        <v/>
      </c>
      <c r="C99" s="36" t="str">
        <f>IF(ISBLANK('A1'!D99),"",'A1'!D99)</f>
        <v/>
      </c>
      <c r="D99" s="37" t="str">
        <f>IF(ISBLANK('A1'!G99),"",'A1'!G99)</f>
        <v/>
      </c>
      <c r="E99" s="237" t="str">
        <f>IF(ISBLANK('A1'!H99),"",'A1'!H99)</f>
        <v/>
      </c>
      <c r="F99" s="905"/>
      <c r="G99" s="217"/>
      <c r="H99" s="213"/>
      <c r="I99" s="214"/>
      <c r="J99" s="214"/>
      <c r="K99" s="214"/>
      <c r="L99" s="214"/>
      <c r="M99" s="215"/>
      <c r="N99" s="216"/>
      <c r="O99" s="215"/>
      <c r="P99" s="215"/>
      <c r="Q99" s="217"/>
      <c r="R99" s="382" t="str">
        <f>IF(SUM('A1'!I99,'A1'!L99:P99)=0,"",SUM('A1'!I99,'A1'!L99:P99))</f>
        <v/>
      </c>
      <c r="S99" s="480"/>
    </row>
    <row r="100" spans="1:19" ht="15" customHeight="1" x14ac:dyDescent="0.25">
      <c r="A100" s="236" t="str">
        <f>IF(ISBLANK('A1'!A100),"",'A1'!A100)</f>
        <v/>
      </c>
      <c r="B100" s="35" t="str">
        <f>IF(ISBLANK('A1'!B100),"",'A1'!B100)</f>
        <v/>
      </c>
      <c r="C100" s="36" t="str">
        <f>IF(ISBLANK('A1'!D100),"",'A1'!D100)</f>
        <v/>
      </c>
      <c r="D100" s="37" t="str">
        <f>IF(ISBLANK('A1'!G100),"",'A1'!G100)</f>
        <v/>
      </c>
      <c r="E100" s="237" t="str">
        <f>IF(ISBLANK('A1'!H100),"",'A1'!H100)</f>
        <v/>
      </c>
      <c r="F100" s="905"/>
      <c r="G100" s="217"/>
      <c r="H100" s="213"/>
      <c r="I100" s="214"/>
      <c r="J100" s="214"/>
      <c r="K100" s="214"/>
      <c r="L100" s="214"/>
      <c r="M100" s="215"/>
      <c r="N100" s="216"/>
      <c r="O100" s="215"/>
      <c r="P100" s="215"/>
      <c r="Q100" s="217"/>
      <c r="R100" s="382" t="str">
        <f>IF(SUM('A1'!I100,'A1'!L100:P100)=0,"",SUM('A1'!I100,'A1'!L100:P100))</f>
        <v/>
      </c>
      <c r="S100" s="480"/>
    </row>
    <row r="101" spans="1:19" ht="15" customHeight="1" x14ac:dyDescent="0.25">
      <c r="A101" s="236" t="str">
        <f>IF(ISBLANK('A1'!A101),"",'A1'!A101)</f>
        <v/>
      </c>
      <c r="B101" s="35" t="str">
        <f>IF(ISBLANK('A1'!B101),"",'A1'!B101)</f>
        <v/>
      </c>
      <c r="C101" s="36" t="str">
        <f>IF(ISBLANK('A1'!D101),"",'A1'!D101)</f>
        <v/>
      </c>
      <c r="D101" s="37" t="str">
        <f>IF(ISBLANK('A1'!G101),"",'A1'!G101)</f>
        <v/>
      </c>
      <c r="E101" s="237" t="str">
        <f>IF(ISBLANK('A1'!H101),"",'A1'!H101)</f>
        <v/>
      </c>
      <c r="F101" s="905"/>
      <c r="G101" s="217"/>
      <c r="H101" s="213"/>
      <c r="I101" s="214"/>
      <c r="J101" s="214"/>
      <c r="K101" s="214"/>
      <c r="L101" s="214"/>
      <c r="M101" s="215"/>
      <c r="N101" s="216"/>
      <c r="O101" s="215"/>
      <c r="P101" s="215"/>
      <c r="Q101" s="217"/>
      <c r="R101" s="382" t="str">
        <f>IF(SUM('A1'!I101,'A1'!L101:P101)=0,"",SUM('A1'!I101,'A1'!L101:P101))</f>
        <v/>
      </c>
      <c r="S101" s="480"/>
    </row>
    <row r="102" spans="1:19" ht="15" customHeight="1" x14ac:dyDescent="0.25">
      <c r="A102" s="236" t="str">
        <f>IF(ISBLANK('A1'!A102),"",'A1'!A102)</f>
        <v/>
      </c>
      <c r="B102" s="35" t="str">
        <f>IF(ISBLANK('A1'!B102),"",'A1'!B102)</f>
        <v/>
      </c>
      <c r="C102" s="36" t="str">
        <f>IF(ISBLANK('A1'!D102),"",'A1'!D102)</f>
        <v/>
      </c>
      <c r="D102" s="37" t="str">
        <f>IF(ISBLANK('A1'!G102),"",'A1'!G102)</f>
        <v/>
      </c>
      <c r="E102" s="237" t="str">
        <f>IF(ISBLANK('A1'!H102),"",'A1'!H102)</f>
        <v/>
      </c>
      <c r="F102" s="905"/>
      <c r="G102" s="217"/>
      <c r="H102" s="213"/>
      <c r="I102" s="214"/>
      <c r="J102" s="214"/>
      <c r="K102" s="214"/>
      <c r="L102" s="214"/>
      <c r="M102" s="215"/>
      <c r="N102" s="216"/>
      <c r="O102" s="215"/>
      <c r="P102" s="215"/>
      <c r="Q102" s="217"/>
      <c r="R102" s="382" t="str">
        <f>IF(SUM('A1'!I102,'A1'!L102:P102)=0,"",SUM('A1'!I102,'A1'!L102:P102))</f>
        <v/>
      </c>
      <c r="S102" s="480"/>
    </row>
    <row r="103" spans="1:19" ht="15" customHeight="1" x14ac:dyDescent="0.25">
      <c r="A103" s="236" t="str">
        <f>IF(ISBLANK('A1'!A103),"",'A1'!A103)</f>
        <v/>
      </c>
      <c r="B103" s="35" t="str">
        <f>IF(ISBLANK('A1'!B103),"",'A1'!B103)</f>
        <v/>
      </c>
      <c r="C103" s="36" t="str">
        <f>IF(ISBLANK('A1'!D103),"",'A1'!D103)</f>
        <v/>
      </c>
      <c r="D103" s="37" t="str">
        <f>IF(ISBLANK('A1'!G103),"",'A1'!G103)</f>
        <v/>
      </c>
      <c r="E103" s="237" t="str">
        <f>IF(ISBLANK('A1'!H103),"",'A1'!H103)</f>
        <v/>
      </c>
      <c r="F103" s="905"/>
      <c r="G103" s="217"/>
      <c r="H103" s="213"/>
      <c r="I103" s="214"/>
      <c r="J103" s="214"/>
      <c r="K103" s="214"/>
      <c r="L103" s="214"/>
      <c r="M103" s="215"/>
      <c r="N103" s="216"/>
      <c r="O103" s="215"/>
      <c r="P103" s="215"/>
      <c r="Q103" s="217"/>
      <c r="R103" s="382" t="str">
        <f>IF(SUM('A1'!I103,'A1'!L103:P103)=0,"",SUM('A1'!I103,'A1'!L103:P103))</f>
        <v/>
      </c>
      <c r="S103" s="480"/>
    </row>
    <row r="104" spans="1:19" ht="15" customHeight="1" x14ac:dyDescent="0.25">
      <c r="A104" s="236" t="str">
        <f>IF(ISBLANK('A1'!A104),"",'A1'!A104)</f>
        <v/>
      </c>
      <c r="B104" s="35" t="str">
        <f>IF(ISBLANK('A1'!B104),"",'A1'!B104)</f>
        <v/>
      </c>
      <c r="C104" s="36" t="str">
        <f>IF(ISBLANK('A1'!D104),"",'A1'!D104)</f>
        <v/>
      </c>
      <c r="D104" s="37" t="str">
        <f>IF(ISBLANK('A1'!G104),"",'A1'!G104)</f>
        <v/>
      </c>
      <c r="E104" s="237" t="str">
        <f>IF(ISBLANK('A1'!H104),"",'A1'!H104)</f>
        <v/>
      </c>
      <c r="F104" s="905"/>
      <c r="G104" s="217"/>
      <c r="H104" s="213"/>
      <c r="I104" s="214"/>
      <c r="J104" s="214"/>
      <c r="K104" s="214"/>
      <c r="L104" s="214"/>
      <c r="M104" s="215"/>
      <c r="N104" s="216"/>
      <c r="O104" s="215"/>
      <c r="P104" s="215"/>
      <c r="Q104" s="217"/>
      <c r="R104" s="382" t="str">
        <f>IF(SUM('A1'!I104,'A1'!L104:P104)=0,"",SUM('A1'!I104,'A1'!L104:P104))</f>
        <v/>
      </c>
      <c r="S104" s="480"/>
    </row>
    <row r="105" spans="1:19" ht="15" customHeight="1" x14ac:dyDescent="0.25">
      <c r="A105" s="236" t="str">
        <f>IF(ISBLANK('A1'!A105),"",'A1'!A105)</f>
        <v/>
      </c>
      <c r="B105" s="35" t="str">
        <f>IF(ISBLANK('A1'!B105),"",'A1'!B105)</f>
        <v/>
      </c>
      <c r="C105" s="36" t="str">
        <f>IF(ISBLANK('A1'!D105),"",'A1'!D105)</f>
        <v/>
      </c>
      <c r="D105" s="37" t="str">
        <f>IF(ISBLANK('A1'!G105),"",'A1'!G105)</f>
        <v/>
      </c>
      <c r="E105" s="237" t="str">
        <f>IF(ISBLANK('A1'!H105),"",'A1'!H105)</f>
        <v/>
      </c>
      <c r="F105" s="905"/>
      <c r="G105" s="217"/>
      <c r="H105" s="213"/>
      <c r="I105" s="214"/>
      <c r="J105" s="214"/>
      <c r="K105" s="214"/>
      <c r="L105" s="214"/>
      <c r="M105" s="215"/>
      <c r="N105" s="216"/>
      <c r="O105" s="215"/>
      <c r="P105" s="215"/>
      <c r="Q105" s="217"/>
      <c r="R105" s="382" t="str">
        <f>IF(SUM('A1'!I105,'A1'!L105:P105)=0,"",SUM('A1'!I105,'A1'!L105:P105))</f>
        <v/>
      </c>
      <c r="S105" s="480"/>
    </row>
    <row r="106" spans="1:19" ht="15" customHeight="1" x14ac:dyDescent="0.25">
      <c r="A106" s="236" t="str">
        <f>IF(ISBLANK('A1'!A106),"",'A1'!A106)</f>
        <v/>
      </c>
      <c r="B106" s="35" t="str">
        <f>IF(ISBLANK('A1'!B106),"",'A1'!B106)</f>
        <v/>
      </c>
      <c r="C106" s="36" t="str">
        <f>IF(ISBLANK('A1'!D106),"",'A1'!D106)</f>
        <v/>
      </c>
      <c r="D106" s="37" t="str">
        <f>IF(ISBLANK('A1'!G106),"",'A1'!G106)</f>
        <v/>
      </c>
      <c r="E106" s="237" t="str">
        <f>IF(ISBLANK('A1'!H106),"",'A1'!H106)</f>
        <v/>
      </c>
      <c r="F106" s="905"/>
      <c r="G106" s="217"/>
      <c r="H106" s="213"/>
      <c r="I106" s="214"/>
      <c r="J106" s="214"/>
      <c r="K106" s="214"/>
      <c r="L106" s="214"/>
      <c r="M106" s="215"/>
      <c r="N106" s="216"/>
      <c r="O106" s="215"/>
      <c r="P106" s="215"/>
      <c r="Q106" s="217"/>
      <c r="R106" s="382" t="str">
        <f>IF(SUM('A1'!I106,'A1'!L106:P106)=0,"",SUM('A1'!I106,'A1'!L106:P106))</f>
        <v/>
      </c>
      <c r="S106" s="480"/>
    </row>
    <row r="107" spans="1:19" ht="15" customHeight="1" x14ac:dyDescent="0.25">
      <c r="A107" s="236" t="str">
        <f>IF(ISBLANK('A1'!A107),"",'A1'!A107)</f>
        <v/>
      </c>
      <c r="B107" s="35" t="str">
        <f>IF(ISBLANK('A1'!B107),"",'A1'!B107)</f>
        <v/>
      </c>
      <c r="C107" s="36" t="str">
        <f>IF(ISBLANK('A1'!D107),"",'A1'!D107)</f>
        <v/>
      </c>
      <c r="D107" s="37" t="str">
        <f>IF(ISBLANK('A1'!G107),"",'A1'!G107)</f>
        <v/>
      </c>
      <c r="E107" s="237" t="str">
        <f>IF(ISBLANK('A1'!H107),"",'A1'!H107)</f>
        <v/>
      </c>
      <c r="F107" s="905"/>
      <c r="G107" s="217"/>
      <c r="H107" s="213"/>
      <c r="I107" s="214"/>
      <c r="J107" s="214"/>
      <c r="K107" s="214"/>
      <c r="L107" s="214"/>
      <c r="M107" s="215"/>
      <c r="N107" s="216"/>
      <c r="O107" s="215"/>
      <c r="P107" s="215"/>
      <c r="Q107" s="217"/>
      <c r="R107" s="382" t="str">
        <f>IF(SUM('A1'!I107,'A1'!L107:P107)=0,"",SUM('A1'!I107,'A1'!L107:P107))</f>
        <v/>
      </c>
      <c r="S107" s="480"/>
    </row>
    <row r="108" spans="1:19" ht="15" customHeight="1" x14ac:dyDescent="0.25">
      <c r="A108" s="236" t="str">
        <f>IF(ISBLANK('A1'!A108),"",'A1'!A108)</f>
        <v/>
      </c>
      <c r="B108" s="35" t="str">
        <f>IF(ISBLANK('A1'!B108),"",'A1'!B108)</f>
        <v/>
      </c>
      <c r="C108" s="36" t="str">
        <f>IF(ISBLANK('A1'!D108),"",'A1'!D108)</f>
        <v/>
      </c>
      <c r="D108" s="37" t="str">
        <f>IF(ISBLANK('A1'!G108),"",'A1'!G108)</f>
        <v/>
      </c>
      <c r="E108" s="237" t="str">
        <f>IF(ISBLANK('A1'!H108),"",'A1'!H108)</f>
        <v/>
      </c>
      <c r="F108" s="905"/>
      <c r="G108" s="217"/>
      <c r="H108" s="213"/>
      <c r="I108" s="214"/>
      <c r="J108" s="214"/>
      <c r="K108" s="214"/>
      <c r="L108" s="214"/>
      <c r="M108" s="215"/>
      <c r="N108" s="216"/>
      <c r="O108" s="215"/>
      <c r="P108" s="215"/>
      <c r="Q108" s="217"/>
      <c r="R108" s="382" t="str">
        <f>IF(SUM('A1'!I108,'A1'!L108:P108)=0,"",SUM('A1'!I108,'A1'!L108:P108))</f>
        <v/>
      </c>
      <c r="S108" s="480"/>
    </row>
    <row r="109" spans="1:19" ht="15" customHeight="1" x14ac:dyDescent="0.25">
      <c r="A109" s="236" t="str">
        <f>IF(ISBLANK('A1'!A109),"",'A1'!A109)</f>
        <v/>
      </c>
      <c r="B109" s="35" t="str">
        <f>IF(ISBLANK('A1'!B109),"",'A1'!B109)</f>
        <v/>
      </c>
      <c r="C109" s="36" t="str">
        <f>IF(ISBLANK('A1'!D109),"",'A1'!D109)</f>
        <v/>
      </c>
      <c r="D109" s="37" t="str">
        <f>IF(ISBLANK('A1'!G109),"",'A1'!G109)</f>
        <v/>
      </c>
      <c r="E109" s="237" t="str">
        <f>IF(ISBLANK('A1'!H109),"",'A1'!H109)</f>
        <v/>
      </c>
      <c r="F109" s="905"/>
      <c r="G109" s="217"/>
      <c r="H109" s="213"/>
      <c r="I109" s="214"/>
      <c r="J109" s="214"/>
      <c r="K109" s="214"/>
      <c r="L109" s="214"/>
      <c r="M109" s="215"/>
      <c r="N109" s="216"/>
      <c r="O109" s="215"/>
      <c r="P109" s="215"/>
      <c r="Q109" s="217"/>
      <c r="R109" s="382" t="str">
        <f>IF(SUM('A1'!I109,'A1'!L109:P109)=0,"",SUM('A1'!I109,'A1'!L109:P109))</f>
        <v/>
      </c>
      <c r="S109" s="480"/>
    </row>
    <row r="110" spans="1:19" ht="15" customHeight="1" x14ac:dyDescent="0.25">
      <c r="A110" s="236" t="str">
        <f>IF(ISBLANK('A1'!A110),"",'A1'!A110)</f>
        <v/>
      </c>
      <c r="B110" s="35" t="str">
        <f>IF(ISBLANK('A1'!B110),"",'A1'!B110)</f>
        <v/>
      </c>
      <c r="C110" s="36" t="str">
        <f>IF(ISBLANK('A1'!D110),"",'A1'!D110)</f>
        <v/>
      </c>
      <c r="D110" s="37" t="str">
        <f>IF(ISBLANK('A1'!G110),"",'A1'!G110)</f>
        <v/>
      </c>
      <c r="E110" s="237" t="str">
        <f>IF(ISBLANK('A1'!H110),"",'A1'!H110)</f>
        <v/>
      </c>
      <c r="F110" s="905"/>
      <c r="G110" s="217"/>
      <c r="H110" s="213"/>
      <c r="I110" s="214"/>
      <c r="J110" s="214"/>
      <c r="K110" s="214"/>
      <c r="L110" s="214"/>
      <c r="M110" s="215"/>
      <c r="N110" s="216"/>
      <c r="O110" s="215"/>
      <c r="P110" s="215"/>
      <c r="Q110" s="217"/>
      <c r="R110" s="382" t="str">
        <f>IF(SUM('A1'!I110,'A1'!L110:P110)=0,"",SUM('A1'!I110,'A1'!L110:P110))</f>
        <v/>
      </c>
      <c r="S110" s="480"/>
    </row>
    <row r="111" spans="1:19" ht="15" customHeight="1" x14ac:dyDescent="0.25">
      <c r="A111" s="236" t="str">
        <f>IF(ISBLANK('A1'!A111),"",'A1'!A111)</f>
        <v/>
      </c>
      <c r="B111" s="35" t="str">
        <f>IF(ISBLANK('A1'!B111),"",'A1'!B111)</f>
        <v/>
      </c>
      <c r="C111" s="36" t="str">
        <f>IF(ISBLANK('A1'!D111),"",'A1'!D111)</f>
        <v/>
      </c>
      <c r="D111" s="37" t="str">
        <f>IF(ISBLANK('A1'!G111),"",'A1'!G111)</f>
        <v/>
      </c>
      <c r="E111" s="237" t="str">
        <f>IF(ISBLANK('A1'!H111),"",'A1'!H111)</f>
        <v/>
      </c>
      <c r="F111" s="905"/>
      <c r="G111" s="217"/>
      <c r="H111" s="213"/>
      <c r="I111" s="214"/>
      <c r="J111" s="214"/>
      <c r="K111" s="214"/>
      <c r="L111" s="214"/>
      <c r="M111" s="215"/>
      <c r="N111" s="216"/>
      <c r="O111" s="215"/>
      <c r="P111" s="215"/>
      <c r="Q111" s="217"/>
      <c r="R111" s="382" t="str">
        <f>IF(SUM('A1'!I111,'A1'!L111:P111)=0,"",SUM('A1'!I111,'A1'!L111:P111))</f>
        <v/>
      </c>
      <c r="S111" s="480"/>
    </row>
    <row r="112" spans="1:19" ht="15" customHeight="1" x14ac:dyDescent="0.25">
      <c r="A112" s="236" t="str">
        <f>IF(ISBLANK('A1'!A112),"",'A1'!A112)</f>
        <v/>
      </c>
      <c r="B112" s="35" t="str">
        <f>IF(ISBLANK('A1'!B112),"",'A1'!B112)</f>
        <v/>
      </c>
      <c r="C112" s="36" t="str">
        <f>IF(ISBLANK('A1'!D112),"",'A1'!D112)</f>
        <v/>
      </c>
      <c r="D112" s="37" t="str">
        <f>IF(ISBLANK('A1'!G112),"",'A1'!G112)</f>
        <v/>
      </c>
      <c r="E112" s="237" t="str">
        <f>IF(ISBLANK('A1'!H112),"",'A1'!H112)</f>
        <v/>
      </c>
      <c r="F112" s="905"/>
      <c r="G112" s="217"/>
      <c r="H112" s="213"/>
      <c r="I112" s="214"/>
      <c r="J112" s="214"/>
      <c r="K112" s="214"/>
      <c r="L112" s="214"/>
      <c r="M112" s="215"/>
      <c r="N112" s="216"/>
      <c r="O112" s="215"/>
      <c r="P112" s="215"/>
      <c r="Q112" s="217"/>
      <c r="R112" s="382" t="str">
        <f>IF(SUM('A1'!I112,'A1'!L112:P112)=0,"",SUM('A1'!I112,'A1'!L112:P112))</f>
        <v/>
      </c>
      <c r="S112" s="480"/>
    </row>
    <row r="113" spans="1:19" ht="15" customHeight="1" x14ac:dyDescent="0.25">
      <c r="A113" s="236" t="str">
        <f>IF(ISBLANK('A1'!A113),"",'A1'!A113)</f>
        <v/>
      </c>
      <c r="B113" s="35" t="str">
        <f>IF(ISBLANK('A1'!B113),"",'A1'!B113)</f>
        <v/>
      </c>
      <c r="C113" s="36" t="str">
        <f>IF(ISBLANK('A1'!D113),"",'A1'!D113)</f>
        <v/>
      </c>
      <c r="D113" s="37" t="str">
        <f>IF(ISBLANK('A1'!G113),"",'A1'!G113)</f>
        <v/>
      </c>
      <c r="E113" s="237" t="str">
        <f>IF(ISBLANK('A1'!H113),"",'A1'!H113)</f>
        <v/>
      </c>
      <c r="F113" s="905"/>
      <c r="G113" s="217"/>
      <c r="H113" s="213"/>
      <c r="I113" s="214"/>
      <c r="J113" s="214"/>
      <c r="K113" s="214"/>
      <c r="L113" s="214"/>
      <c r="M113" s="215"/>
      <c r="N113" s="216"/>
      <c r="O113" s="215"/>
      <c r="P113" s="215"/>
      <c r="Q113" s="217"/>
      <c r="R113" s="382" t="str">
        <f>IF(SUM('A1'!I113,'A1'!L113:P113)=0,"",SUM('A1'!I113,'A1'!L113:P113))</f>
        <v/>
      </c>
      <c r="S113" s="480"/>
    </row>
    <row r="114" spans="1:19" ht="15" customHeight="1" x14ac:dyDescent="0.25">
      <c r="A114" s="236" t="str">
        <f>IF(ISBLANK('A1'!A114),"",'A1'!A114)</f>
        <v/>
      </c>
      <c r="B114" s="35" t="str">
        <f>IF(ISBLANK('A1'!B114),"",'A1'!B114)</f>
        <v/>
      </c>
      <c r="C114" s="36" t="str">
        <f>IF(ISBLANK('A1'!D114),"",'A1'!D114)</f>
        <v/>
      </c>
      <c r="D114" s="37" t="str">
        <f>IF(ISBLANK('A1'!G114),"",'A1'!G114)</f>
        <v/>
      </c>
      <c r="E114" s="237" t="str">
        <f>IF(ISBLANK('A1'!H114),"",'A1'!H114)</f>
        <v/>
      </c>
      <c r="F114" s="905"/>
      <c r="G114" s="217"/>
      <c r="H114" s="213"/>
      <c r="I114" s="214"/>
      <c r="J114" s="214"/>
      <c r="K114" s="214"/>
      <c r="L114" s="214"/>
      <c r="M114" s="215"/>
      <c r="N114" s="216"/>
      <c r="O114" s="215"/>
      <c r="P114" s="215"/>
      <c r="Q114" s="217"/>
      <c r="R114" s="382" t="str">
        <f>IF(SUM('A1'!I114,'A1'!L114:P114)=0,"",SUM('A1'!I114,'A1'!L114:P114))</f>
        <v/>
      </c>
      <c r="S114" s="480"/>
    </row>
    <row r="115" spans="1:19" ht="15" customHeight="1" x14ac:dyDescent="0.25">
      <c r="A115" s="236" t="str">
        <f>IF(ISBLANK('A1'!A115),"",'A1'!A115)</f>
        <v/>
      </c>
      <c r="B115" s="35" t="str">
        <f>IF(ISBLANK('A1'!B115),"",'A1'!B115)</f>
        <v/>
      </c>
      <c r="C115" s="36" t="str">
        <f>IF(ISBLANK('A1'!D115),"",'A1'!D115)</f>
        <v/>
      </c>
      <c r="D115" s="37" t="str">
        <f>IF(ISBLANK('A1'!G115),"",'A1'!G115)</f>
        <v/>
      </c>
      <c r="E115" s="237" t="str">
        <f>IF(ISBLANK('A1'!H115),"",'A1'!H115)</f>
        <v/>
      </c>
      <c r="F115" s="905"/>
      <c r="G115" s="217"/>
      <c r="H115" s="213"/>
      <c r="I115" s="214"/>
      <c r="J115" s="214"/>
      <c r="K115" s="214"/>
      <c r="L115" s="214"/>
      <c r="M115" s="215"/>
      <c r="N115" s="216"/>
      <c r="O115" s="215"/>
      <c r="P115" s="215"/>
      <c r="Q115" s="217"/>
      <c r="R115" s="382" t="str">
        <f>IF(SUM('A1'!I115,'A1'!L115:P115)=0,"",SUM('A1'!I115,'A1'!L115:P115))</f>
        <v/>
      </c>
      <c r="S115" s="480"/>
    </row>
    <row r="116" spans="1:19" ht="15" customHeight="1" x14ac:dyDescent="0.25">
      <c r="A116" s="236" t="str">
        <f>IF(ISBLANK('A1'!A116),"",'A1'!A116)</f>
        <v/>
      </c>
      <c r="B116" s="35" t="str">
        <f>IF(ISBLANK('A1'!B116),"",'A1'!B116)</f>
        <v/>
      </c>
      <c r="C116" s="36" t="str">
        <f>IF(ISBLANK('A1'!D116),"",'A1'!D116)</f>
        <v/>
      </c>
      <c r="D116" s="37" t="str">
        <f>IF(ISBLANK('A1'!G116),"",'A1'!G116)</f>
        <v/>
      </c>
      <c r="E116" s="237" t="str">
        <f>IF(ISBLANK('A1'!H116),"",'A1'!H116)</f>
        <v/>
      </c>
      <c r="F116" s="905"/>
      <c r="G116" s="217"/>
      <c r="H116" s="213"/>
      <c r="I116" s="214"/>
      <c r="J116" s="214"/>
      <c r="K116" s="214"/>
      <c r="L116" s="214"/>
      <c r="M116" s="215"/>
      <c r="N116" s="216"/>
      <c r="O116" s="215"/>
      <c r="P116" s="215"/>
      <c r="Q116" s="217"/>
      <c r="R116" s="382" t="str">
        <f>IF(SUM('A1'!I116,'A1'!L116:P116)=0,"",SUM('A1'!I116,'A1'!L116:P116))</f>
        <v/>
      </c>
      <c r="S116" s="480"/>
    </row>
    <row r="117" spans="1:19" ht="15" customHeight="1" x14ac:dyDescent="0.25">
      <c r="A117" s="236" t="str">
        <f>IF(ISBLANK('A1'!A117),"",'A1'!A117)</f>
        <v/>
      </c>
      <c r="B117" s="35" t="str">
        <f>IF(ISBLANK('A1'!B117),"",'A1'!B117)</f>
        <v/>
      </c>
      <c r="C117" s="36" t="str">
        <f>IF(ISBLANK('A1'!D117),"",'A1'!D117)</f>
        <v/>
      </c>
      <c r="D117" s="37" t="str">
        <f>IF(ISBLANK('A1'!G117),"",'A1'!G117)</f>
        <v/>
      </c>
      <c r="E117" s="237" t="str">
        <f>IF(ISBLANK('A1'!H117),"",'A1'!H117)</f>
        <v/>
      </c>
      <c r="F117" s="905"/>
      <c r="G117" s="217"/>
      <c r="H117" s="213"/>
      <c r="I117" s="214"/>
      <c r="J117" s="214"/>
      <c r="K117" s="214"/>
      <c r="L117" s="214"/>
      <c r="M117" s="215"/>
      <c r="N117" s="216"/>
      <c r="O117" s="215"/>
      <c r="P117" s="215"/>
      <c r="Q117" s="217"/>
      <c r="R117" s="382" t="str">
        <f>IF(SUM('A1'!I117,'A1'!L117:P117)=0,"",SUM('A1'!I117,'A1'!L117:P117))</f>
        <v/>
      </c>
      <c r="S117" s="480"/>
    </row>
    <row r="118" spans="1:19" ht="15" customHeight="1" x14ac:dyDescent="0.25">
      <c r="A118" s="236" t="str">
        <f>IF(ISBLANK('A1'!A118),"",'A1'!A118)</f>
        <v/>
      </c>
      <c r="B118" s="35" t="str">
        <f>IF(ISBLANK('A1'!B118),"",'A1'!B118)</f>
        <v/>
      </c>
      <c r="C118" s="36" t="str">
        <f>IF(ISBLANK('A1'!D118),"",'A1'!D118)</f>
        <v/>
      </c>
      <c r="D118" s="37" t="str">
        <f>IF(ISBLANK('A1'!G118),"",'A1'!G118)</f>
        <v/>
      </c>
      <c r="E118" s="237" t="str">
        <f>IF(ISBLANK('A1'!H118),"",'A1'!H118)</f>
        <v/>
      </c>
      <c r="F118" s="905"/>
      <c r="G118" s="217"/>
      <c r="H118" s="213"/>
      <c r="I118" s="214"/>
      <c r="J118" s="214"/>
      <c r="K118" s="214"/>
      <c r="L118" s="214"/>
      <c r="M118" s="215"/>
      <c r="N118" s="216"/>
      <c r="O118" s="215"/>
      <c r="P118" s="215"/>
      <c r="Q118" s="217"/>
      <c r="R118" s="382" t="str">
        <f>IF(SUM('A1'!I118,'A1'!L118:P118)=0,"",SUM('A1'!I118,'A1'!L118:P118))</f>
        <v/>
      </c>
      <c r="S118" s="480"/>
    </row>
    <row r="119" spans="1:19" ht="15" customHeight="1" x14ac:dyDescent="0.25">
      <c r="A119" s="236" t="str">
        <f>IF(ISBLANK('A1'!A119),"",'A1'!A119)</f>
        <v/>
      </c>
      <c r="B119" s="35" t="str">
        <f>IF(ISBLANK('A1'!B119),"",'A1'!B119)</f>
        <v/>
      </c>
      <c r="C119" s="36" t="str">
        <f>IF(ISBLANK('A1'!D119),"",'A1'!D119)</f>
        <v/>
      </c>
      <c r="D119" s="37" t="str">
        <f>IF(ISBLANK('A1'!G119),"",'A1'!G119)</f>
        <v/>
      </c>
      <c r="E119" s="237" t="str">
        <f>IF(ISBLANK('A1'!H119),"",'A1'!H119)</f>
        <v/>
      </c>
      <c r="F119" s="905"/>
      <c r="G119" s="217"/>
      <c r="H119" s="213"/>
      <c r="I119" s="214"/>
      <c r="J119" s="214"/>
      <c r="K119" s="214"/>
      <c r="L119" s="214"/>
      <c r="M119" s="215"/>
      <c r="N119" s="216"/>
      <c r="O119" s="215"/>
      <c r="P119" s="215"/>
      <c r="Q119" s="217"/>
      <c r="R119" s="382" t="str">
        <f>IF(SUM('A1'!I119,'A1'!L119:P119)=0,"",SUM('A1'!I119,'A1'!L119:P119))</f>
        <v/>
      </c>
      <c r="S119" s="480"/>
    </row>
    <row r="120" spans="1:19" ht="15" customHeight="1" x14ac:dyDescent="0.25">
      <c r="A120" s="236" t="str">
        <f>IF(ISBLANK('A1'!A120),"",'A1'!A120)</f>
        <v/>
      </c>
      <c r="B120" s="35" t="str">
        <f>IF(ISBLANK('A1'!B120),"",'A1'!B120)</f>
        <v/>
      </c>
      <c r="C120" s="36" t="str">
        <f>IF(ISBLANK('A1'!D120),"",'A1'!D120)</f>
        <v/>
      </c>
      <c r="D120" s="37" t="str">
        <f>IF(ISBLANK('A1'!G120),"",'A1'!G120)</f>
        <v/>
      </c>
      <c r="E120" s="237" t="str">
        <f>IF(ISBLANK('A1'!H120),"",'A1'!H120)</f>
        <v/>
      </c>
      <c r="F120" s="905"/>
      <c r="G120" s="217"/>
      <c r="H120" s="213"/>
      <c r="I120" s="214"/>
      <c r="J120" s="214"/>
      <c r="K120" s="214"/>
      <c r="L120" s="214"/>
      <c r="M120" s="215"/>
      <c r="N120" s="216"/>
      <c r="O120" s="215"/>
      <c r="P120" s="215"/>
      <c r="Q120" s="217"/>
      <c r="R120" s="382" t="str">
        <f>IF(SUM('A1'!I120,'A1'!L120:P120)=0,"",SUM('A1'!I120,'A1'!L120:P120))</f>
        <v/>
      </c>
      <c r="S120" s="480"/>
    </row>
    <row r="121" spans="1:19" ht="15" customHeight="1" x14ac:dyDescent="0.25">
      <c r="A121" s="236" t="str">
        <f>IF(ISBLANK('A1'!A121),"",'A1'!A121)</f>
        <v/>
      </c>
      <c r="B121" s="35" t="str">
        <f>IF(ISBLANK('A1'!B121),"",'A1'!B121)</f>
        <v/>
      </c>
      <c r="C121" s="36" t="str">
        <f>IF(ISBLANK('A1'!D121),"",'A1'!D121)</f>
        <v/>
      </c>
      <c r="D121" s="37" t="str">
        <f>IF(ISBLANK('A1'!G121),"",'A1'!G121)</f>
        <v/>
      </c>
      <c r="E121" s="237" t="str">
        <f>IF(ISBLANK('A1'!H121),"",'A1'!H121)</f>
        <v/>
      </c>
      <c r="F121" s="905"/>
      <c r="G121" s="217"/>
      <c r="H121" s="213"/>
      <c r="I121" s="214"/>
      <c r="J121" s="214"/>
      <c r="K121" s="214"/>
      <c r="L121" s="214"/>
      <c r="M121" s="215"/>
      <c r="N121" s="216"/>
      <c r="O121" s="215"/>
      <c r="P121" s="215"/>
      <c r="Q121" s="217"/>
      <c r="R121" s="382" t="str">
        <f>IF(SUM('A1'!I121,'A1'!L121:P121)=0,"",SUM('A1'!I121,'A1'!L121:P121))</f>
        <v/>
      </c>
      <c r="S121" s="480"/>
    </row>
    <row r="122" spans="1:19" ht="15" customHeight="1" x14ac:dyDescent="0.25">
      <c r="A122" s="236" t="str">
        <f>IF(ISBLANK('A1'!A122),"",'A1'!A122)</f>
        <v/>
      </c>
      <c r="B122" s="35" t="str">
        <f>IF(ISBLANK('A1'!B122),"",'A1'!B122)</f>
        <v/>
      </c>
      <c r="C122" s="36" t="str">
        <f>IF(ISBLANK('A1'!D122),"",'A1'!D122)</f>
        <v/>
      </c>
      <c r="D122" s="37" t="str">
        <f>IF(ISBLANK('A1'!G122),"",'A1'!G122)</f>
        <v/>
      </c>
      <c r="E122" s="237" t="str">
        <f>IF(ISBLANK('A1'!H122),"",'A1'!H122)</f>
        <v/>
      </c>
      <c r="F122" s="905"/>
      <c r="G122" s="217"/>
      <c r="H122" s="213"/>
      <c r="I122" s="214"/>
      <c r="J122" s="214"/>
      <c r="K122" s="214"/>
      <c r="L122" s="214"/>
      <c r="M122" s="215"/>
      <c r="N122" s="216"/>
      <c r="O122" s="215"/>
      <c r="P122" s="215"/>
      <c r="Q122" s="217"/>
      <c r="R122" s="382" t="str">
        <f>IF(SUM('A1'!I122,'A1'!L122:P122)=0,"",SUM('A1'!I122,'A1'!L122:P122))</f>
        <v/>
      </c>
      <c r="S122" s="480"/>
    </row>
    <row r="123" spans="1:19" ht="15" customHeight="1" x14ac:dyDescent="0.25">
      <c r="A123" s="236" t="str">
        <f>IF(ISBLANK('A1'!A123),"",'A1'!A123)</f>
        <v/>
      </c>
      <c r="B123" s="35" t="str">
        <f>IF(ISBLANK('A1'!B123),"",'A1'!B123)</f>
        <v/>
      </c>
      <c r="C123" s="36" t="str">
        <f>IF(ISBLANK('A1'!D123),"",'A1'!D123)</f>
        <v/>
      </c>
      <c r="D123" s="37" t="str">
        <f>IF(ISBLANK('A1'!G123),"",'A1'!G123)</f>
        <v/>
      </c>
      <c r="E123" s="237" t="str">
        <f>IF(ISBLANK('A1'!H123),"",'A1'!H123)</f>
        <v/>
      </c>
      <c r="F123" s="905"/>
      <c r="G123" s="217"/>
      <c r="H123" s="213"/>
      <c r="I123" s="214"/>
      <c r="J123" s="214"/>
      <c r="K123" s="214"/>
      <c r="L123" s="214"/>
      <c r="M123" s="215"/>
      <c r="N123" s="216"/>
      <c r="O123" s="215"/>
      <c r="P123" s="215"/>
      <c r="Q123" s="217"/>
      <c r="R123" s="382" t="str">
        <f>IF(SUM('A1'!I123,'A1'!L123:P123)=0,"",SUM('A1'!I123,'A1'!L123:P123))</f>
        <v/>
      </c>
      <c r="S123" s="480"/>
    </row>
    <row r="124" spans="1:19" ht="15" customHeight="1" x14ac:dyDescent="0.25">
      <c r="A124" s="236" t="str">
        <f>IF(ISBLANK('A1'!A124),"",'A1'!A124)</f>
        <v/>
      </c>
      <c r="B124" s="35" t="str">
        <f>IF(ISBLANK('A1'!B124),"",'A1'!B124)</f>
        <v/>
      </c>
      <c r="C124" s="36" t="str">
        <f>IF(ISBLANK('A1'!D124),"",'A1'!D124)</f>
        <v/>
      </c>
      <c r="D124" s="37" t="str">
        <f>IF(ISBLANK('A1'!G124),"",'A1'!G124)</f>
        <v/>
      </c>
      <c r="E124" s="237" t="str">
        <f>IF(ISBLANK('A1'!H124),"",'A1'!H124)</f>
        <v/>
      </c>
      <c r="F124" s="905"/>
      <c r="G124" s="217"/>
      <c r="H124" s="213"/>
      <c r="I124" s="214"/>
      <c r="J124" s="214"/>
      <c r="K124" s="214"/>
      <c r="L124" s="214"/>
      <c r="M124" s="215"/>
      <c r="N124" s="216"/>
      <c r="O124" s="215"/>
      <c r="P124" s="215"/>
      <c r="Q124" s="217"/>
      <c r="R124" s="382" t="str">
        <f>IF(SUM('A1'!I124,'A1'!L124:P124)=0,"",SUM('A1'!I124,'A1'!L124:P124))</f>
        <v/>
      </c>
      <c r="S124" s="480"/>
    </row>
    <row r="125" spans="1:19" ht="15" customHeight="1" x14ac:dyDescent="0.25">
      <c r="A125" s="236" t="str">
        <f>IF(ISBLANK('A1'!A125),"",'A1'!A125)</f>
        <v/>
      </c>
      <c r="B125" s="35" t="str">
        <f>IF(ISBLANK('A1'!B125),"",'A1'!B125)</f>
        <v/>
      </c>
      <c r="C125" s="36" t="str">
        <f>IF(ISBLANK('A1'!D125),"",'A1'!D125)</f>
        <v/>
      </c>
      <c r="D125" s="37" t="str">
        <f>IF(ISBLANK('A1'!G125),"",'A1'!G125)</f>
        <v/>
      </c>
      <c r="E125" s="237" t="str">
        <f>IF(ISBLANK('A1'!H125),"",'A1'!H125)</f>
        <v/>
      </c>
      <c r="F125" s="905"/>
      <c r="G125" s="217"/>
      <c r="H125" s="213"/>
      <c r="I125" s="214"/>
      <c r="J125" s="214"/>
      <c r="K125" s="214"/>
      <c r="L125" s="214"/>
      <c r="M125" s="215"/>
      <c r="N125" s="216"/>
      <c r="O125" s="215"/>
      <c r="P125" s="215"/>
      <c r="Q125" s="217"/>
      <c r="R125" s="382" t="str">
        <f>IF(SUM('A1'!I125,'A1'!L125:P125)=0,"",SUM('A1'!I125,'A1'!L125:P125))</f>
        <v/>
      </c>
      <c r="S125" s="480"/>
    </row>
    <row r="126" spans="1:19" ht="15" customHeight="1" x14ac:dyDescent="0.25">
      <c r="A126" s="236" t="str">
        <f>IF(ISBLANK('A1'!A126),"",'A1'!A126)</f>
        <v/>
      </c>
      <c r="B126" s="35" t="str">
        <f>IF(ISBLANK('A1'!B126),"",'A1'!B126)</f>
        <v/>
      </c>
      <c r="C126" s="36" t="str">
        <f>IF(ISBLANK('A1'!D126),"",'A1'!D126)</f>
        <v/>
      </c>
      <c r="D126" s="37" t="str">
        <f>IF(ISBLANK('A1'!G126),"",'A1'!G126)</f>
        <v/>
      </c>
      <c r="E126" s="237" t="str">
        <f>IF(ISBLANK('A1'!H126),"",'A1'!H126)</f>
        <v/>
      </c>
      <c r="F126" s="905"/>
      <c r="G126" s="217"/>
      <c r="H126" s="213"/>
      <c r="I126" s="214"/>
      <c r="J126" s="214"/>
      <c r="K126" s="214"/>
      <c r="L126" s="214"/>
      <c r="M126" s="215"/>
      <c r="N126" s="216"/>
      <c r="O126" s="215"/>
      <c r="P126" s="215"/>
      <c r="Q126" s="217"/>
      <c r="R126" s="382" t="str">
        <f>IF(SUM('A1'!I126,'A1'!L126:P126)=0,"",SUM('A1'!I126,'A1'!L126:P126))</f>
        <v/>
      </c>
      <c r="S126" s="480"/>
    </row>
    <row r="127" spans="1:19" ht="15" customHeight="1" x14ac:dyDescent="0.25">
      <c r="A127" s="236" t="str">
        <f>IF(ISBLANK('A1'!A127),"",'A1'!A127)</f>
        <v/>
      </c>
      <c r="B127" s="35" t="str">
        <f>IF(ISBLANK('A1'!B127),"",'A1'!B127)</f>
        <v/>
      </c>
      <c r="C127" s="36" t="str">
        <f>IF(ISBLANK('A1'!D127),"",'A1'!D127)</f>
        <v/>
      </c>
      <c r="D127" s="37" t="str">
        <f>IF(ISBLANK('A1'!G127),"",'A1'!G127)</f>
        <v/>
      </c>
      <c r="E127" s="237" t="str">
        <f>IF(ISBLANK('A1'!H127),"",'A1'!H127)</f>
        <v/>
      </c>
      <c r="F127" s="905"/>
      <c r="G127" s="217"/>
      <c r="H127" s="213"/>
      <c r="I127" s="214"/>
      <c r="J127" s="214"/>
      <c r="K127" s="214"/>
      <c r="L127" s="214"/>
      <c r="M127" s="215"/>
      <c r="N127" s="216"/>
      <c r="O127" s="215"/>
      <c r="P127" s="215"/>
      <c r="Q127" s="217"/>
      <c r="R127" s="382" t="str">
        <f>IF(SUM('A1'!I127,'A1'!L127:P127)=0,"",SUM('A1'!I127,'A1'!L127:P127))</f>
        <v/>
      </c>
      <c r="S127" s="480"/>
    </row>
    <row r="128" spans="1:19" ht="15" customHeight="1" x14ac:dyDescent="0.25">
      <c r="A128" s="236" t="str">
        <f>IF(ISBLANK('A1'!A128),"",'A1'!A128)</f>
        <v/>
      </c>
      <c r="B128" s="35" t="str">
        <f>IF(ISBLANK('A1'!B128),"",'A1'!B128)</f>
        <v/>
      </c>
      <c r="C128" s="36" t="str">
        <f>IF(ISBLANK('A1'!D128),"",'A1'!D128)</f>
        <v/>
      </c>
      <c r="D128" s="37" t="str">
        <f>IF(ISBLANK('A1'!G128),"",'A1'!G128)</f>
        <v/>
      </c>
      <c r="E128" s="237" t="str">
        <f>IF(ISBLANK('A1'!H128),"",'A1'!H128)</f>
        <v/>
      </c>
      <c r="F128" s="905"/>
      <c r="G128" s="217"/>
      <c r="H128" s="213"/>
      <c r="I128" s="214"/>
      <c r="J128" s="214"/>
      <c r="K128" s="214"/>
      <c r="L128" s="214"/>
      <c r="M128" s="215"/>
      <c r="N128" s="216"/>
      <c r="O128" s="215"/>
      <c r="P128" s="215"/>
      <c r="Q128" s="217"/>
      <c r="R128" s="382" t="str">
        <f>IF(SUM('A1'!I128,'A1'!L128:P128)=0,"",SUM('A1'!I128,'A1'!L128:P128))</f>
        <v/>
      </c>
      <c r="S128" s="480"/>
    </row>
    <row r="129" spans="1:19" ht="15" customHeight="1" x14ac:dyDescent="0.25">
      <c r="A129" s="236" t="str">
        <f>IF(ISBLANK('A1'!A129),"",'A1'!A129)</f>
        <v/>
      </c>
      <c r="B129" s="35" t="str">
        <f>IF(ISBLANK('A1'!B129),"",'A1'!B129)</f>
        <v/>
      </c>
      <c r="C129" s="36" t="str">
        <f>IF(ISBLANK('A1'!D129),"",'A1'!D129)</f>
        <v/>
      </c>
      <c r="D129" s="37" t="str">
        <f>IF(ISBLANK('A1'!G129),"",'A1'!G129)</f>
        <v/>
      </c>
      <c r="E129" s="237" t="str">
        <f>IF(ISBLANK('A1'!H129),"",'A1'!H129)</f>
        <v/>
      </c>
      <c r="F129" s="905"/>
      <c r="G129" s="217"/>
      <c r="H129" s="213"/>
      <c r="I129" s="214"/>
      <c r="J129" s="214"/>
      <c r="K129" s="214"/>
      <c r="L129" s="214"/>
      <c r="M129" s="215"/>
      <c r="N129" s="216"/>
      <c r="O129" s="215"/>
      <c r="P129" s="215"/>
      <c r="Q129" s="217"/>
      <c r="R129" s="382" t="str">
        <f>IF(SUM('A1'!I129,'A1'!L129:P129)=0,"",SUM('A1'!I129,'A1'!L129:P129))</f>
        <v/>
      </c>
      <c r="S129" s="480"/>
    </row>
    <row r="130" spans="1:19" ht="15" customHeight="1" x14ac:dyDescent="0.25">
      <c r="A130" s="236" t="str">
        <f>IF(ISBLANK('A1'!A130),"",'A1'!A130)</f>
        <v/>
      </c>
      <c r="B130" s="35" t="str">
        <f>IF(ISBLANK('A1'!B130),"",'A1'!B130)</f>
        <v/>
      </c>
      <c r="C130" s="36" t="str">
        <f>IF(ISBLANK('A1'!D130),"",'A1'!D130)</f>
        <v/>
      </c>
      <c r="D130" s="37" t="str">
        <f>IF(ISBLANK('A1'!G130),"",'A1'!G130)</f>
        <v/>
      </c>
      <c r="E130" s="237" t="str">
        <f>IF(ISBLANK('A1'!H130),"",'A1'!H130)</f>
        <v/>
      </c>
      <c r="F130" s="905"/>
      <c r="G130" s="217"/>
      <c r="H130" s="213"/>
      <c r="I130" s="214"/>
      <c r="J130" s="214"/>
      <c r="K130" s="214"/>
      <c r="L130" s="214"/>
      <c r="M130" s="215"/>
      <c r="N130" s="216"/>
      <c r="O130" s="215"/>
      <c r="P130" s="215"/>
      <c r="Q130" s="217"/>
      <c r="R130" s="382" t="str">
        <f>IF(SUM('A1'!I130,'A1'!L130:P130)=0,"",SUM('A1'!I130,'A1'!L130:P130))</f>
        <v/>
      </c>
      <c r="S130" s="480"/>
    </row>
    <row r="131" spans="1:19" ht="15" customHeight="1" x14ac:dyDescent="0.25">
      <c r="A131" s="236" t="str">
        <f>IF(ISBLANK('A1'!A131),"",'A1'!A131)</f>
        <v/>
      </c>
      <c r="B131" s="35" t="str">
        <f>IF(ISBLANK('A1'!B131),"",'A1'!B131)</f>
        <v/>
      </c>
      <c r="C131" s="36" t="str">
        <f>IF(ISBLANK('A1'!D131),"",'A1'!D131)</f>
        <v/>
      </c>
      <c r="D131" s="37" t="str">
        <f>IF(ISBLANK('A1'!G131),"",'A1'!G131)</f>
        <v/>
      </c>
      <c r="E131" s="237" t="str">
        <f>IF(ISBLANK('A1'!H131),"",'A1'!H131)</f>
        <v/>
      </c>
      <c r="F131" s="905"/>
      <c r="G131" s="217"/>
      <c r="H131" s="213"/>
      <c r="I131" s="214"/>
      <c r="J131" s="214"/>
      <c r="K131" s="214"/>
      <c r="L131" s="214"/>
      <c r="M131" s="215"/>
      <c r="N131" s="216"/>
      <c r="O131" s="215"/>
      <c r="P131" s="215"/>
      <c r="Q131" s="217"/>
      <c r="R131" s="382" t="str">
        <f>IF(SUM('A1'!I131,'A1'!L131:P131)=0,"",SUM('A1'!I131,'A1'!L131:P131))</f>
        <v/>
      </c>
      <c r="S131" s="480"/>
    </row>
    <row r="132" spans="1:19" ht="15" customHeight="1" x14ac:dyDescent="0.25">
      <c r="A132" s="236" t="str">
        <f>IF(ISBLANK('A1'!A132),"",'A1'!A132)</f>
        <v/>
      </c>
      <c r="B132" s="35" t="str">
        <f>IF(ISBLANK('A1'!B132),"",'A1'!B132)</f>
        <v/>
      </c>
      <c r="C132" s="36" t="str">
        <f>IF(ISBLANK('A1'!D132),"",'A1'!D132)</f>
        <v/>
      </c>
      <c r="D132" s="37" t="str">
        <f>IF(ISBLANK('A1'!G132),"",'A1'!G132)</f>
        <v/>
      </c>
      <c r="E132" s="237" t="str">
        <f>IF(ISBLANK('A1'!H132),"",'A1'!H132)</f>
        <v/>
      </c>
      <c r="F132" s="905"/>
      <c r="G132" s="217"/>
      <c r="H132" s="213"/>
      <c r="I132" s="214"/>
      <c r="J132" s="214"/>
      <c r="K132" s="214"/>
      <c r="L132" s="214"/>
      <c r="M132" s="215"/>
      <c r="N132" s="216"/>
      <c r="O132" s="215"/>
      <c r="P132" s="215"/>
      <c r="Q132" s="217"/>
      <c r="R132" s="382" t="str">
        <f>IF(SUM('A1'!I132,'A1'!L132:P132)=0,"",SUM('A1'!I132,'A1'!L132:P132))</f>
        <v/>
      </c>
      <c r="S132" s="480"/>
    </row>
    <row r="133" spans="1:19" ht="15" customHeight="1" x14ac:dyDescent="0.25">
      <c r="A133" s="236" t="str">
        <f>IF(ISBLANK('A1'!A133),"",'A1'!A133)</f>
        <v/>
      </c>
      <c r="B133" s="35" t="str">
        <f>IF(ISBLANK('A1'!B133),"",'A1'!B133)</f>
        <v/>
      </c>
      <c r="C133" s="36" t="str">
        <f>IF(ISBLANK('A1'!D133),"",'A1'!D133)</f>
        <v/>
      </c>
      <c r="D133" s="37" t="str">
        <f>IF(ISBLANK('A1'!G133),"",'A1'!G133)</f>
        <v/>
      </c>
      <c r="E133" s="237" t="str">
        <f>IF(ISBLANK('A1'!H133),"",'A1'!H133)</f>
        <v/>
      </c>
      <c r="F133" s="905"/>
      <c r="G133" s="217"/>
      <c r="H133" s="213"/>
      <c r="I133" s="214"/>
      <c r="J133" s="214"/>
      <c r="K133" s="214"/>
      <c r="L133" s="214"/>
      <c r="M133" s="215"/>
      <c r="N133" s="216"/>
      <c r="O133" s="215"/>
      <c r="P133" s="215"/>
      <c r="Q133" s="217"/>
      <c r="R133" s="382" t="str">
        <f>IF(SUM('A1'!I133,'A1'!L133:P133)=0,"",SUM('A1'!I133,'A1'!L133:P133))</f>
        <v/>
      </c>
      <c r="S133" s="480"/>
    </row>
    <row r="134" spans="1:19" ht="15" customHeight="1" x14ac:dyDescent="0.25">
      <c r="A134" s="236" t="str">
        <f>IF(ISBLANK('A1'!A134),"",'A1'!A134)</f>
        <v/>
      </c>
      <c r="B134" s="35" t="str">
        <f>IF(ISBLANK('A1'!B134),"",'A1'!B134)</f>
        <v/>
      </c>
      <c r="C134" s="36" t="str">
        <f>IF(ISBLANK('A1'!D134),"",'A1'!D134)</f>
        <v/>
      </c>
      <c r="D134" s="37" t="str">
        <f>IF(ISBLANK('A1'!G134),"",'A1'!G134)</f>
        <v/>
      </c>
      <c r="E134" s="237" t="str">
        <f>IF(ISBLANK('A1'!H134),"",'A1'!H134)</f>
        <v/>
      </c>
      <c r="F134" s="905"/>
      <c r="G134" s="217"/>
      <c r="H134" s="213"/>
      <c r="I134" s="214"/>
      <c r="J134" s="214"/>
      <c r="K134" s="214"/>
      <c r="L134" s="214"/>
      <c r="M134" s="215"/>
      <c r="N134" s="216"/>
      <c r="O134" s="215"/>
      <c r="P134" s="215"/>
      <c r="Q134" s="217"/>
      <c r="R134" s="382" t="str">
        <f>IF(SUM('A1'!I134,'A1'!L134:P134)=0,"",SUM('A1'!I134,'A1'!L134:P134))</f>
        <v/>
      </c>
      <c r="S134" s="480"/>
    </row>
    <row r="135" spans="1:19" ht="15" customHeight="1" x14ac:dyDescent="0.25">
      <c r="A135" s="236" t="str">
        <f>IF(ISBLANK('A1'!A135),"",'A1'!A135)</f>
        <v/>
      </c>
      <c r="B135" s="35" t="str">
        <f>IF(ISBLANK('A1'!B135),"",'A1'!B135)</f>
        <v/>
      </c>
      <c r="C135" s="36" t="str">
        <f>IF(ISBLANK('A1'!D135),"",'A1'!D135)</f>
        <v/>
      </c>
      <c r="D135" s="37" t="str">
        <f>IF(ISBLANK('A1'!G135),"",'A1'!G135)</f>
        <v/>
      </c>
      <c r="E135" s="237" t="str">
        <f>IF(ISBLANK('A1'!H135),"",'A1'!H135)</f>
        <v/>
      </c>
      <c r="F135" s="905"/>
      <c r="G135" s="217"/>
      <c r="H135" s="213"/>
      <c r="I135" s="214"/>
      <c r="J135" s="214"/>
      <c r="K135" s="214"/>
      <c r="L135" s="214"/>
      <c r="M135" s="215"/>
      <c r="N135" s="216"/>
      <c r="O135" s="215"/>
      <c r="P135" s="215"/>
      <c r="Q135" s="217"/>
      <c r="R135" s="382" t="str">
        <f>IF(SUM('A1'!I135,'A1'!L135:P135)=0,"",SUM('A1'!I135,'A1'!L135:P135))</f>
        <v/>
      </c>
      <c r="S135" s="480"/>
    </row>
    <row r="136" spans="1:19" ht="15" customHeight="1" x14ac:dyDescent="0.25">
      <c r="A136" s="236" t="str">
        <f>IF(ISBLANK('A1'!A136),"",'A1'!A136)</f>
        <v/>
      </c>
      <c r="B136" s="35" t="str">
        <f>IF(ISBLANK('A1'!B136),"",'A1'!B136)</f>
        <v/>
      </c>
      <c r="C136" s="36" t="str">
        <f>IF(ISBLANK('A1'!D136),"",'A1'!D136)</f>
        <v/>
      </c>
      <c r="D136" s="37" t="str">
        <f>IF(ISBLANK('A1'!G136),"",'A1'!G136)</f>
        <v/>
      </c>
      <c r="E136" s="237" t="str">
        <f>IF(ISBLANK('A1'!H136),"",'A1'!H136)</f>
        <v/>
      </c>
      <c r="F136" s="905"/>
      <c r="G136" s="217"/>
      <c r="H136" s="213"/>
      <c r="I136" s="214"/>
      <c r="J136" s="214"/>
      <c r="K136" s="214"/>
      <c r="L136" s="214"/>
      <c r="M136" s="215"/>
      <c r="N136" s="216"/>
      <c r="O136" s="215"/>
      <c r="P136" s="215"/>
      <c r="Q136" s="217"/>
      <c r="R136" s="382" t="str">
        <f>IF(SUM('A1'!I136,'A1'!L136:P136)=0,"",SUM('A1'!I136,'A1'!L136:P136))</f>
        <v/>
      </c>
      <c r="S136" s="480"/>
    </row>
    <row r="137" spans="1:19" ht="15" customHeight="1" x14ac:dyDescent="0.25">
      <c r="A137" s="236" t="str">
        <f>IF(ISBLANK('A1'!A137),"",'A1'!A137)</f>
        <v/>
      </c>
      <c r="B137" s="35" t="str">
        <f>IF(ISBLANK('A1'!B137),"",'A1'!B137)</f>
        <v/>
      </c>
      <c r="C137" s="36" t="str">
        <f>IF(ISBLANK('A1'!D137),"",'A1'!D137)</f>
        <v/>
      </c>
      <c r="D137" s="37" t="str">
        <f>IF(ISBLANK('A1'!G137),"",'A1'!G137)</f>
        <v/>
      </c>
      <c r="E137" s="237" t="str">
        <f>IF(ISBLANK('A1'!H137),"",'A1'!H137)</f>
        <v/>
      </c>
      <c r="F137" s="905"/>
      <c r="G137" s="217"/>
      <c r="H137" s="213"/>
      <c r="I137" s="214"/>
      <c r="J137" s="214"/>
      <c r="K137" s="214"/>
      <c r="L137" s="214"/>
      <c r="M137" s="215"/>
      <c r="N137" s="216"/>
      <c r="O137" s="215"/>
      <c r="P137" s="215"/>
      <c r="Q137" s="217"/>
      <c r="R137" s="382" t="str">
        <f>IF(SUM('A1'!I137,'A1'!L137:P137)=0,"",SUM('A1'!I137,'A1'!L137:P137))</f>
        <v/>
      </c>
      <c r="S137" s="480"/>
    </row>
    <row r="138" spans="1:19" ht="15" customHeight="1" x14ac:dyDescent="0.25">
      <c r="A138" s="236" t="str">
        <f>IF(ISBLANK('A1'!A138),"",'A1'!A138)</f>
        <v/>
      </c>
      <c r="B138" s="35" t="str">
        <f>IF(ISBLANK('A1'!B138),"",'A1'!B138)</f>
        <v/>
      </c>
      <c r="C138" s="36" t="str">
        <f>IF(ISBLANK('A1'!D138),"",'A1'!D138)</f>
        <v/>
      </c>
      <c r="D138" s="37" t="str">
        <f>IF(ISBLANK('A1'!G138),"",'A1'!G138)</f>
        <v/>
      </c>
      <c r="E138" s="237" t="str">
        <f>IF(ISBLANK('A1'!H138),"",'A1'!H138)</f>
        <v/>
      </c>
      <c r="F138" s="905"/>
      <c r="G138" s="217"/>
      <c r="H138" s="213"/>
      <c r="I138" s="214"/>
      <c r="J138" s="214"/>
      <c r="K138" s="214"/>
      <c r="L138" s="214"/>
      <c r="M138" s="215"/>
      <c r="N138" s="216"/>
      <c r="O138" s="215"/>
      <c r="P138" s="215"/>
      <c r="Q138" s="217"/>
      <c r="R138" s="382" t="str">
        <f>IF(SUM('A1'!I138,'A1'!L138:P138)=0,"",SUM('A1'!I138,'A1'!L138:P138))</f>
        <v/>
      </c>
      <c r="S138" s="480"/>
    </row>
    <row r="139" spans="1:19" ht="15" customHeight="1" x14ac:dyDescent="0.25">
      <c r="A139" s="236" t="str">
        <f>IF(ISBLANK('A1'!A139),"",'A1'!A139)</f>
        <v/>
      </c>
      <c r="B139" s="35" t="str">
        <f>IF(ISBLANK('A1'!B139),"",'A1'!B139)</f>
        <v/>
      </c>
      <c r="C139" s="36" t="str">
        <f>IF(ISBLANK('A1'!D139),"",'A1'!D139)</f>
        <v/>
      </c>
      <c r="D139" s="37" t="str">
        <f>IF(ISBLANK('A1'!G139),"",'A1'!G139)</f>
        <v/>
      </c>
      <c r="E139" s="237" t="str">
        <f>IF(ISBLANK('A1'!H139),"",'A1'!H139)</f>
        <v/>
      </c>
      <c r="F139" s="905"/>
      <c r="G139" s="217"/>
      <c r="H139" s="213"/>
      <c r="I139" s="214"/>
      <c r="J139" s="214"/>
      <c r="K139" s="214"/>
      <c r="L139" s="214"/>
      <c r="M139" s="215"/>
      <c r="N139" s="216"/>
      <c r="O139" s="215"/>
      <c r="P139" s="215"/>
      <c r="Q139" s="217"/>
      <c r="R139" s="382" t="str">
        <f>IF(SUM('A1'!I139,'A1'!L139:P139)=0,"",SUM('A1'!I139,'A1'!L139:P139))</f>
        <v/>
      </c>
      <c r="S139" s="480"/>
    </row>
    <row r="140" spans="1:19" ht="15" customHeight="1" x14ac:dyDescent="0.25">
      <c r="A140" s="236" t="str">
        <f>IF(ISBLANK('A1'!A140),"",'A1'!A140)</f>
        <v/>
      </c>
      <c r="B140" s="35" t="str">
        <f>IF(ISBLANK('A1'!B140),"",'A1'!B140)</f>
        <v/>
      </c>
      <c r="C140" s="36" t="str">
        <f>IF(ISBLANK('A1'!D140),"",'A1'!D140)</f>
        <v/>
      </c>
      <c r="D140" s="37" t="str">
        <f>IF(ISBLANK('A1'!G140),"",'A1'!G140)</f>
        <v/>
      </c>
      <c r="E140" s="237" t="str">
        <f>IF(ISBLANK('A1'!H140),"",'A1'!H140)</f>
        <v/>
      </c>
      <c r="F140" s="905"/>
      <c r="G140" s="217"/>
      <c r="H140" s="213"/>
      <c r="I140" s="214"/>
      <c r="J140" s="214"/>
      <c r="K140" s="214"/>
      <c r="L140" s="214"/>
      <c r="M140" s="215"/>
      <c r="N140" s="216"/>
      <c r="O140" s="215"/>
      <c r="P140" s="215"/>
      <c r="Q140" s="217"/>
      <c r="R140" s="382" t="str">
        <f>IF(SUM('A1'!I140,'A1'!L140:P140)=0,"",SUM('A1'!I140,'A1'!L140:P140))</f>
        <v/>
      </c>
      <c r="S140" s="480"/>
    </row>
    <row r="141" spans="1:19" ht="15" customHeight="1" x14ac:dyDescent="0.25">
      <c r="A141" s="236" t="str">
        <f>IF(ISBLANK('A1'!A141),"",'A1'!A141)</f>
        <v/>
      </c>
      <c r="B141" s="35" t="str">
        <f>IF(ISBLANK('A1'!B141),"",'A1'!B141)</f>
        <v/>
      </c>
      <c r="C141" s="36" t="str">
        <f>IF(ISBLANK('A1'!D141),"",'A1'!D141)</f>
        <v/>
      </c>
      <c r="D141" s="37" t="str">
        <f>IF(ISBLANK('A1'!G141),"",'A1'!G141)</f>
        <v/>
      </c>
      <c r="E141" s="237" t="str">
        <f>IF(ISBLANK('A1'!H141),"",'A1'!H141)</f>
        <v/>
      </c>
      <c r="F141" s="905"/>
      <c r="G141" s="217"/>
      <c r="H141" s="213"/>
      <c r="I141" s="214"/>
      <c r="J141" s="214"/>
      <c r="K141" s="214"/>
      <c r="L141" s="214"/>
      <c r="M141" s="215"/>
      <c r="N141" s="216"/>
      <c r="O141" s="215"/>
      <c r="P141" s="215"/>
      <c r="Q141" s="217"/>
      <c r="R141" s="382" t="str">
        <f>IF(SUM('A1'!I141,'A1'!L141:P141)=0,"",SUM('A1'!I141,'A1'!L141:P141))</f>
        <v/>
      </c>
      <c r="S141" s="480"/>
    </row>
    <row r="142" spans="1:19" ht="15" customHeight="1" x14ac:dyDescent="0.25">
      <c r="A142" s="236" t="str">
        <f>IF(ISBLANK('A1'!A142),"",'A1'!A142)</f>
        <v/>
      </c>
      <c r="B142" s="35" t="str">
        <f>IF(ISBLANK('A1'!B142),"",'A1'!B142)</f>
        <v/>
      </c>
      <c r="C142" s="36" t="str">
        <f>IF(ISBLANK('A1'!D142),"",'A1'!D142)</f>
        <v/>
      </c>
      <c r="D142" s="37" t="str">
        <f>IF(ISBLANK('A1'!G142),"",'A1'!G142)</f>
        <v/>
      </c>
      <c r="E142" s="237" t="str">
        <f>IF(ISBLANK('A1'!H142),"",'A1'!H142)</f>
        <v/>
      </c>
      <c r="F142" s="905"/>
      <c r="G142" s="217"/>
      <c r="H142" s="213"/>
      <c r="I142" s="214"/>
      <c r="J142" s="214"/>
      <c r="K142" s="214"/>
      <c r="L142" s="214"/>
      <c r="M142" s="215"/>
      <c r="N142" s="216"/>
      <c r="O142" s="215"/>
      <c r="P142" s="215"/>
      <c r="Q142" s="217"/>
      <c r="R142" s="382" t="str">
        <f>IF(SUM('A1'!I142,'A1'!L142:P142)=0,"",SUM('A1'!I142,'A1'!L142:P142))</f>
        <v/>
      </c>
      <c r="S142" s="480"/>
    </row>
    <row r="143" spans="1:19" ht="15" customHeight="1" x14ac:dyDescent="0.25">
      <c r="A143" s="236" t="str">
        <f>IF(ISBLANK('A1'!A143),"",'A1'!A143)</f>
        <v/>
      </c>
      <c r="B143" s="35" t="str">
        <f>IF(ISBLANK('A1'!B143),"",'A1'!B143)</f>
        <v/>
      </c>
      <c r="C143" s="36" t="str">
        <f>IF(ISBLANK('A1'!D143),"",'A1'!D143)</f>
        <v/>
      </c>
      <c r="D143" s="37" t="str">
        <f>IF(ISBLANK('A1'!G143),"",'A1'!G143)</f>
        <v/>
      </c>
      <c r="E143" s="237" t="str">
        <f>IF(ISBLANK('A1'!H143),"",'A1'!H143)</f>
        <v/>
      </c>
      <c r="F143" s="905"/>
      <c r="G143" s="217"/>
      <c r="H143" s="213"/>
      <c r="I143" s="214"/>
      <c r="J143" s="214"/>
      <c r="K143" s="214"/>
      <c r="L143" s="214"/>
      <c r="M143" s="215"/>
      <c r="N143" s="216"/>
      <c r="O143" s="215"/>
      <c r="P143" s="215"/>
      <c r="Q143" s="217"/>
      <c r="R143" s="382" t="str">
        <f>IF(SUM('A1'!I143,'A1'!L143:P143)=0,"",SUM('A1'!I143,'A1'!L143:P143))</f>
        <v/>
      </c>
      <c r="S143" s="480"/>
    </row>
    <row r="144" spans="1:19" ht="15" customHeight="1" x14ac:dyDescent="0.25">
      <c r="A144" s="236" t="str">
        <f>IF(ISBLANK('A1'!A144),"",'A1'!A144)</f>
        <v/>
      </c>
      <c r="B144" s="35" t="str">
        <f>IF(ISBLANK('A1'!B144),"",'A1'!B144)</f>
        <v/>
      </c>
      <c r="C144" s="36" t="str">
        <f>IF(ISBLANK('A1'!D144),"",'A1'!D144)</f>
        <v/>
      </c>
      <c r="D144" s="37" t="str">
        <f>IF(ISBLANK('A1'!G144),"",'A1'!G144)</f>
        <v/>
      </c>
      <c r="E144" s="237" t="str">
        <f>IF(ISBLANK('A1'!H144),"",'A1'!H144)</f>
        <v/>
      </c>
      <c r="F144" s="905"/>
      <c r="G144" s="217"/>
      <c r="H144" s="213"/>
      <c r="I144" s="214"/>
      <c r="J144" s="214"/>
      <c r="K144" s="214"/>
      <c r="L144" s="214"/>
      <c r="M144" s="215"/>
      <c r="N144" s="216"/>
      <c r="O144" s="215"/>
      <c r="P144" s="215"/>
      <c r="Q144" s="217"/>
      <c r="R144" s="382" t="str">
        <f>IF(SUM('A1'!I144,'A1'!L144:P144)=0,"",SUM('A1'!I144,'A1'!L144:P144))</f>
        <v/>
      </c>
      <c r="S144" s="480"/>
    </row>
    <row r="145" spans="1:19" ht="15" customHeight="1" x14ac:dyDescent="0.25">
      <c r="A145" s="236" t="str">
        <f>IF(ISBLANK('A1'!A145),"",'A1'!A145)</f>
        <v/>
      </c>
      <c r="B145" s="35" t="str">
        <f>IF(ISBLANK('A1'!B145),"",'A1'!B145)</f>
        <v/>
      </c>
      <c r="C145" s="36" t="str">
        <f>IF(ISBLANK('A1'!D145),"",'A1'!D145)</f>
        <v/>
      </c>
      <c r="D145" s="37" t="str">
        <f>IF(ISBLANK('A1'!G145),"",'A1'!G145)</f>
        <v/>
      </c>
      <c r="E145" s="237" t="str">
        <f>IF(ISBLANK('A1'!H145),"",'A1'!H145)</f>
        <v/>
      </c>
      <c r="F145" s="905"/>
      <c r="G145" s="217"/>
      <c r="H145" s="213"/>
      <c r="I145" s="214"/>
      <c r="J145" s="214"/>
      <c r="K145" s="214"/>
      <c r="L145" s="214"/>
      <c r="M145" s="215"/>
      <c r="N145" s="216"/>
      <c r="O145" s="215"/>
      <c r="P145" s="215"/>
      <c r="Q145" s="217"/>
      <c r="R145" s="382" t="str">
        <f>IF(SUM('A1'!I145,'A1'!L145:P145)=0,"",SUM('A1'!I145,'A1'!L145:P145))</f>
        <v/>
      </c>
      <c r="S145" s="480"/>
    </row>
    <row r="146" spans="1:19" ht="15" customHeight="1" x14ac:dyDescent="0.25">
      <c r="A146" s="236" t="str">
        <f>IF(ISBLANK('A1'!A146),"",'A1'!A146)</f>
        <v/>
      </c>
      <c r="B146" s="35" t="str">
        <f>IF(ISBLANK('A1'!B146),"",'A1'!B146)</f>
        <v/>
      </c>
      <c r="C146" s="36" t="str">
        <f>IF(ISBLANK('A1'!D146),"",'A1'!D146)</f>
        <v/>
      </c>
      <c r="D146" s="37" t="str">
        <f>IF(ISBLANK('A1'!G146),"",'A1'!G146)</f>
        <v/>
      </c>
      <c r="E146" s="237" t="str">
        <f>IF(ISBLANK('A1'!H146),"",'A1'!H146)</f>
        <v/>
      </c>
      <c r="F146" s="905"/>
      <c r="G146" s="217"/>
      <c r="H146" s="213"/>
      <c r="I146" s="214"/>
      <c r="J146" s="214"/>
      <c r="K146" s="214"/>
      <c r="L146" s="214"/>
      <c r="M146" s="215"/>
      <c r="N146" s="216"/>
      <c r="O146" s="215"/>
      <c r="P146" s="215"/>
      <c r="Q146" s="217"/>
      <c r="R146" s="382" t="str">
        <f>IF(SUM('A1'!I146,'A1'!L146:P146)=0,"",SUM('A1'!I146,'A1'!L146:P146))</f>
        <v/>
      </c>
      <c r="S146" s="480"/>
    </row>
    <row r="147" spans="1:19" ht="15" customHeight="1" x14ac:dyDescent="0.25">
      <c r="A147" s="236" t="str">
        <f>IF(ISBLANK('A1'!A147),"",'A1'!A147)</f>
        <v/>
      </c>
      <c r="B147" s="35" t="str">
        <f>IF(ISBLANK('A1'!B147),"",'A1'!B147)</f>
        <v/>
      </c>
      <c r="C147" s="36" t="str">
        <f>IF(ISBLANK('A1'!D147),"",'A1'!D147)</f>
        <v/>
      </c>
      <c r="D147" s="37" t="str">
        <f>IF(ISBLANK('A1'!G147),"",'A1'!G147)</f>
        <v/>
      </c>
      <c r="E147" s="237" t="str">
        <f>IF(ISBLANK('A1'!H147),"",'A1'!H147)</f>
        <v/>
      </c>
      <c r="F147" s="905"/>
      <c r="G147" s="217"/>
      <c r="H147" s="213"/>
      <c r="I147" s="214"/>
      <c r="J147" s="214"/>
      <c r="K147" s="214"/>
      <c r="L147" s="214"/>
      <c r="M147" s="215"/>
      <c r="N147" s="216"/>
      <c r="O147" s="215"/>
      <c r="P147" s="215"/>
      <c r="Q147" s="217"/>
      <c r="R147" s="382" t="str">
        <f>IF(SUM('A1'!I147,'A1'!L147:P147)=0,"",SUM('A1'!I147,'A1'!L147:P147))</f>
        <v/>
      </c>
      <c r="S147" s="480"/>
    </row>
    <row r="148" spans="1:19" ht="15" customHeight="1" x14ac:dyDescent="0.25">
      <c r="A148" s="236" t="str">
        <f>IF(ISBLANK('A1'!A148),"",'A1'!A148)</f>
        <v/>
      </c>
      <c r="B148" s="35" t="str">
        <f>IF(ISBLANK('A1'!B148),"",'A1'!B148)</f>
        <v/>
      </c>
      <c r="C148" s="36" t="str">
        <f>IF(ISBLANK('A1'!D148),"",'A1'!D148)</f>
        <v/>
      </c>
      <c r="D148" s="37" t="str">
        <f>IF(ISBLANK('A1'!G148),"",'A1'!G148)</f>
        <v/>
      </c>
      <c r="E148" s="237" t="str">
        <f>IF(ISBLANK('A1'!H148),"",'A1'!H148)</f>
        <v/>
      </c>
      <c r="F148" s="905"/>
      <c r="G148" s="217"/>
      <c r="H148" s="213"/>
      <c r="I148" s="214"/>
      <c r="J148" s="214"/>
      <c r="K148" s="214"/>
      <c r="L148" s="214"/>
      <c r="M148" s="215"/>
      <c r="N148" s="216"/>
      <c r="O148" s="215"/>
      <c r="P148" s="215"/>
      <c r="Q148" s="217"/>
      <c r="R148" s="382" t="str">
        <f>IF(SUM('A1'!I148,'A1'!L148:P148)=0,"",SUM('A1'!I148,'A1'!L148:P148))</f>
        <v/>
      </c>
      <c r="S148" s="480"/>
    </row>
    <row r="149" spans="1:19" ht="15" customHeight="1" x14ac:dyDescent="0.25">
      <c r="A149" s="236" t="str">
        <f>IF(ISBLANK('A1'!A149),"",'A1'!A149)</f>
        <v/>
      </c>
      <c r="B149" s="35" t="str">
        <f>IF(ISBLANK('A1'!B149),"",'A1'!B149)</f>
        <v/>
      </c>
      <c r="C149" s="36" t="str">
        <f>IF(ISBLANK('A1'!D149),"",'A1'!D149)</f>
        <v/>
      </c>
      <c r="D149" s="37" t="str">
        <f>IF(ISBLANK('A1'!G149),"",'A1'!G149)</f>
        <v/>
      </c>
      <c r="E149" s="237" t="str">
        <f>IF(ISBLANK('A1'!H149),"",'A1'!H149)</f>
        <v/>
      </c>
      <c r="F149" s="905"/>
      <c r="G149" s="217"/>
      <c r="H149" s="213"/>
      <c r="I149" s="214"/>
      <c r="J149" s="214"/>
      <c r="K149" s="214"/>
      <c r="L149" s="214"/>
      <c r="M149" s="215"/>
      <c r="N149" s="216"/>
      <c r="O149" s="215"/>
      <c r="P149" s="215"/>
      <c r="Q149" s="217"/>
      <c r="R149" s="382" t="str">
        <f>IF(SUM('A1'!I149,'A1'!L149:P149)=0,"",SUM('A1'!I149,'A1'!L149:P149))</f>
        <v/>
      </c>
      <c r="S149" s="480"/>
    </row>
    <row r="150" spans="1:19" ht="15" customHeight="1" x14ac:dyDescent="0.25">
      <c r="A150" s="236" t="str">
        <f>IF(ISBLANK('A1'!A150),"",'A1'!A150)</f>
        <v/>
      </c>
      <c r="B150" s="35" t="str">
        <f>IF(ISBLANK('A1'!B150),"",'A1'!B150)</f>
        <v/>
      </c>
      <c r="C150" s="36" t="str">
        <f>IF(ISBLANK('A1'!D150),"",'A1'!D150)</f>
        <v/>
      </c>
      <c r="D150" s="37" t="str">
        <f>IF(ISBLANK('A1'!G150),"",'A1'!G150)</f>
        <v/>
      </c>
      <c r="E150" s="237" t="str">
        <f>IF(ISBLANK('A1'!H150),"",'A1'!H150)</f>
        <v/>
      </c>
      <c r="F150" s="905"/>
      <c r="G150" s="217"/>
      <c r="H150" s="213"/>
      <c r="I150" s="214"/>
      <c r="J150" s="214"/>
      <c r="K150" s="214"/>
      <c r="L150" s="214"/>
      <c r="M150" s="215"/>
      <c r="N150" s="216"/>
      <c r="O150" s="215"/>
      <c r="P150" s="215"/>
      <c r="Q150" s="217"/>
      <c r="R150" s="382" t="str">
        <f>IF(SUM('A1'!I150,'A1'!L150:P150)=0,"",SUM('A1'!I150,'A1'!L150:P150))</f>
        <v/>
      </c>
      <c r="S150" s="480"/>
    </row>
    <row r="151" spans="1:19" ht="15" customHeight="1" x14ac:dyDescent="0.25">
      <c r="A151" s="236" t="str">
        <f>IF(ISBLANK('A1'!A151),"",'A1'!A151)</f>
        <v/>
      </c>
      <c r="B151" s="35" t="str">
        <f>IF(ISBLANK('A1'!B151),"",'A1'!B151)</f>
        <v/>
      </c>
      <c r="C151" s="36" t="str">
        <f>IF(ISBLANK('A1'!D151),"",'A1'!D151)</f>
        <v/>
      </c>
      <c r="D151" s="37" t="str">
        <f>IF(ISBLANK('A1'!G151),"",'A1'!G151)</f>
        <v/>
      </c>
      <c r="E151" s="237" t="str">
        <f>IF(ISBLANK('A1'!H151),"",'A1'!H151)</f>
        <v/>
      </c>
      <c r="F151" s="905"/>
      <c r="G151" s="217"/>
      <c r="H151" s="213"/>
      <c r="I151" s="214"/>
      <c r="J151" s="214"/>
      <c r="K151" s="214"/>
      <c r="L151" s="214"/>
      <c r="M151" s="215"/>
      <c r="N151" s="216"/>
      <c r="O151" s="215"/>
      <c r="P151" s="215"/>
      <c r="Q151" s="217"/>
      <c r="R151" s="382" t="str">
        <f>IF(SUM('A1'!I151,'A1'!L151:P151)=0,"",SUM('A1'!I151,'A1'!L151:P151))</f>
        <v/>
      </c>
      <c r="S151" s="480"/>
    </row>
    <row r="152" spans="1:19" ht="15" customHeight="1" x14ac:dyDescent="0.25">
      <c r="A152" s="236" t="str">
        <f>IF(ISBLANK('A1'!A152),"",'A1'!A152)</f>
        <v/>
      </c>
      <c r="B152" s="35" t="str">
        <f>IF(ISBLANK('A1'!B152),"",'A1'!B152)</f>
        <v/>
      </c>
      <c r="C152" s="36" t="str">
        <f>IF(ISBLANK('A1'!D152),"",'A1'!D152)</f>
        <v/>
      </c>
      <c r="D152" s="37" t="str">
        <f>IF(ISBLANK('A1'!G152),"",'A1'!G152)</f>
        <v/>
      </c>
      <c r="E152" s="237" t="str">
        <f>IF(ISBLANK('A1'!H152),"",'A1'!H152)</f>
        <v/>
      </c>
      <c r="F152" s="905"/>
      <c r="G152" s="217"/>
      <c r="H152" s="213"/>
      <c r="I152" s="214"/>
      <c r="J152" s="214"/>
      <c r="K152" s="214"/>
      <c r="L152" s="214"/>
      <c r="M152" s="215"/>
      <c r="N152" s="216"/>
      <c r="O152" s="215"/>
      <c r="P152" s="215"/>
      <c r="Q152" s="217"/>
      <c r="R152" s="382" t="str">
        <f>IF(SUM('A1'!I152,'A1'!L152:P152)=0,"",SUM('A1'!I152,'A1'!L152:P152))</f>
        <v/>
      </c>
      <c r="S152" s="480"/>
    </row>
    <row r="153" spans="1:19" ht="15" customHeight="1" x14ac:dyDescent="0.25">
      <c r="A153" s="236" t="str">
        <f>IF(ISBLANK('A1'!A153),"",'A1'!A153)</f>
        <v/>
      </c>
      <c r="B153" s="35" t="str">
        <f>IF(ISBLANK('A1'!B153),"",'A1'!B153)</f>
        <v/>
      </c>
      <c r="C153" s="36" t="str">
        <f>IF(ISBLANK('A1'!D153),"",'A1'!D153)</f>
        <v/>
      </c>
      <c r="D153" s="37" t="str">
        <f>IF(ISBLANK('A1'!G153),"",'A1'!G153)</f>
        <v/>
      </c>
      <c r="E153" s="237" t="str">
        <f>IF(ISBLANK('A1'!H153),"",'A1'!H153)</f>
        <v/>
      </c>
      <c r="F153" s="905"/>
      <c r="G153" s="217"/>
      <c r="H153" s="213"/>
      <c r="I153" s="214"/>
      <c r="J153" s="214"/>
      <c r="K153" s="214"/>
      <c r="L153" s="214"/>
      <c r="M153" s="215"/>
      <c r="N153" s="216"/>
      <c r="O153" s="215"/>
      <c r="P153" s="215"/>
      <c r="Q153" s="217"/>
      <c r="R153" s="382" t="str">
        <f>IF(SUM('A1'!I153,'A1'!L153:P153)=0,"",SUM('A1'!I153,'A1'!L153:P153))</f>
        <v/>
      </c>
      <c r="S153" s="480"/>
    </row>
    <row r="154" spans="1:19" ht="15" customHeight="1" x14ac:dyDescent="0.25">
      <c r="A154" s="236" t="str">
        <f>IF(ISBLANK('A1'!A154),"",'A1'!A154)</f>
        <v/>
      </c>
      <c r="B154" s="35" t="str">
        <f>IF(ISBLANK('A1'!B154),"",'A1'!B154)</f>
        <v/>
      </c>
      <c r="C154" s="36" t="str">
        <f>IF(ISBLANK('A1'!D154),"",'A1'!D154)</f>
        <v/>
      </c>
      <c r="D154" s="37" t="str">
        <f>IF(ISBLANK('A1'!G154),"",'A1'!G154)</f>
        <v/>
      </c>
      <c r="E154" s="237" t="str">
        <f>IF(ISBLANK('A1'!H154),"",'A1'!H154)</f>
        <v/>
      </c>
      <c r="F154" s="905"/>
      <c r="G154" s="217"/>
      <c r="H154" s="213"/>
      <c r="I154" s="214"/>
      <c r="J154" s="214"/>
      <c r="K154" s="214"/>
      <c r="L154" s="214"/>
      <c r="M154" s="215"/>
      <c r="N154" s="216"/>
      <c r="O154" s="215"/>
      <c r="P154" s="215"/>
      <c r="Q154" s="217"/>
      <c r="R154" s="382" t="str">
        <f>IF(SUM('A1'!I154,'A1'!L154:P154)=0,"",SUM('A1'!I154,'A1'!L154:P154))</f>
        <v/>
      </c>
      <c r="S154" s="480"/>
    </row>
    <row r="155" spans="1:19" ht="15" customHeight="1" x14ac:dyDescent="0.25">
      <c r="A155" s="236" t="str">
        <f>IF(ISBLANK('A1'!A155),"",'A1'!A155)</f>
        <v/>
      </c>
      <c r="B155" s="35" t="str">
        <f>IF(ISBLANK('A1'!B155),"",'A1'!B155)</f>
        <v/>
      </c>
      <c r="C155" s="36" t="str">
        <f>IF(ISBLANK('A1'!D155),"",'A1'!D155)</f>
        <v/>
      </c>
      <c r="D155" s="37" t="str">
        <f>IF(ISBLANK('A1'!G155),"",'A1'!G155)</f>
        <v/>
      </c>
      <c r="E155" s="237" t="str">
        <f>IF(ISBLANK('A1'!H155),"",'A1'!H155)</f>
        <v/>
      </c>
      <c r="F155" s="905"/>
      <c r="G155" s="217"/>
      <c r="H155" s="213"/>
      <c r="I155" s="214"/>
      <c r="J155" s="214"/>
      <c r="K155" s="214"/>
      <c r="L155" s="214"/>
      <c r="M155" s="215"/>
      <c r="N155" s="216"/>
      <c r="O155" s="215"/>
      <c r="P155" s="215"/>
      <c r="Q155" s="217"/>
      <c r="R155" s="382" t="str">
        <f>IF(SUM('A1'!I155,'A1'!L155:P155)=0,"",SUM('A1'!I155,'A1'!L155:P155))</f>
        <v/>
      </c>
      <c r="S155" s="480"/>
    </row>
    <row r="156" spans="1:19" ht="15" customHeight="1" x14ac:dyDescent="0.25">
      <c r="A156" s="236" t="str">
        <f>IF(ISBLANK('A1'!A156),"",'A1'!A156)</f>
        <v/>
      </c>
      <c r="B156" s="35" t="str">
        <f>IF(ISBLANK('A1'!B156),"",'A1'!B156)</f>
        <v/>
      </c>
      <c r="C156" s="36" t="str">
        <f>IF(ISBLANK('A1'!D156),"",'A1'!D156)</f>
        <v/>
      </c>
      <c r="D156" s="37" t="str">
        <f>IF(ISBLANK('A1'!G156),"",'A1'!G156)</f>
        <v/>
      </c>
      <c r="E156" s="237" t="str">
        <f>IF(ISBLANK('A1'!H156),"",'A1'!H156)</f>
        <v/>
      </c>
      <c r="F156" s="905"/>
      <c r="G156" s="217"/>
      <c r="H156" s="213"/>
      <c r="I156" s="214"/>
      <c r="J156" s="214"/>
      <c r="K156" s="214"/>
      <c r="L156" s="214"/>
      <c r="M156" s="215"/>
      <c r="N156" s="216"/>
      <c r="O156" s="215"/>
      <c r="P156" s="215"/>
      <c r="Q156" s="217"/>
      <c r="R156" s="382" t="str">
        <f>IF(SUM('A1'!I156,'A1'!L156:P156)=0,"",SUM('A1'!I156,'A1'!L156:P156))</f>
        <v/>
      </c>
      <c r="S156" s="480"/>
    </row>
    <row r="157" spans="1:19" ht="15" customHeight="1" x14ac:dyDescent="0.25">
      <c r="A157" s="236" t="str">
        <f>IF(ISBLANK('A1'!A157),"",'A1'!A157)</f>
        <v/>
      </c>
      <c r="B157" s="35" t="str">
        <f>IF(ISBLANK('A1'!B157),"",'A1'!B157)</f>
        <v/>
      </c>
      <c r="C157" s="36" t="str">
        <f>IF(ISBLANK('A1'!D157),"",'A1'!D157)</f>
        <v/>
      </c>
      <c r="D157" s="37" t="str">
        <f>IF(ISBLANK('A1'!G157),"",'A1'!G157)</f>
        <v/>
      </c>
      <c r="E157" s="237" t="str">
        <f>IF(ISBLANK('A1'!H157),"",'A1'!H157)</f>
        <v/>
      </c>
      <c r="F157" s="905"/>
      <c r="G157" s="217"/>
      <c r="H157" s="213"/>
      <c r="I157" s="214"/>
      <c r="J157" s="214"/>
      <c r="K157" s="214"/>
      <c r="L157" s="214"/>
      <c r="M157" s="215"/>
      <c r="N157" s="216"/>
      <c r="O157" s="215"/>
      <c r="P157" s="215"/>
      <c r="Q157" s="217"/>
      <c r="R157" s="382" t="str">
        <f>IF(SUM('A1'!I157,'A1'!L157:P157)=0,"",SUM('A1'!I157,'A1'!L157:P157))</f>
        <v/>
      </c>
      <c r="S157" s="480"/>
    </row>
    <row r="158" spans="1:19" ht="15" customHeight="1" x14ac:dyDescent="0.25">
      <c r="A158" s="236" t="str">
        <f>IF(ISBLANK('A1'!A158),"",'A1'!A158)</f>
        <v/>
      </c>
      <c r="B158" s="35" t="str">
        <f>IF(ISBLANK('A1'!B158),"",'A1'!B158)</f>
        <v/>
      </c>
      <c r="C158" s="36" t="str">
        <f>IF(ISBLANK('A1'!D158),"",'A1'!D158)</f>
        <v/>
      </c>
      <c r="D158" s="37" t="str">
        <f>IF(ISBLANK('A1'!G158),"",'A1'!G158)</f>
        <v/>
      </c>
      <c r="E158" s="237" t="str">
        <f>IF(ISBLANK('A1'!H158),"",'A1'!H158)</f>
        <v/>
      </c>
      <c r="F158" s="905"/>
      <c r="G158" s="217"/>
      <c r="H158" s="213"/>
      <c r="I158" s="214"/>
      <c r="J158" s="214"/>
      <c r="K158" s="214"/>
      <c r="L158" s="214"/>
      <c r="M158" s="215"/>
      <c r="N158" s="216"/>
      <c r="O158" s="215"/>
      <c r="P158" s="215"/>
      <c r="Q158" s="217"/>
      <c r="R158" s="382" t="str">
        <f>IF(SUM('A1'!I158,'A1'!L158:P158)=0,"",SUM('A1'!I158,'A1'!L158:P158))</f>
        <v/>
      </c>
      <c r="S158" s="480"/>
    </row>
    <row r="159" spans="1:19" ht="15" customHeight="1" x14ac:dyDescent="0.25">
      <c r="A159" s="236" t="str">
        <f>IF(ISBLANK('A1'!A159),"",'A1'!A159)</f>
        <v/>
      </c>
      <c r="B159" s="35" t="str">
        <f>IF(ISBLANK('A1'!B159),"",'A1'!B159)</f>
        <v/>
      </c>
      <c r="C159" s="36" t="str">
        <f>IF(ISBLANK('A1'!D159),"",'A1'!D159)</f>
        <v/>
      </c>
      <c r="D159" s="37" t="str">
        <f>IF(ISBLANK('A1'!G159),"",'A1'!G159)</f>
        <v/>
      </c>
      <c r="E159" s="237" t="str">
        <f>IF(ISBLANK('A1'!H159),"",'A1'!H159)</f>
        <v/>
      </c>
      <c r="F159" s="905"/>
      <c r="G159" s="217"/>
      <c r="H159" s="213"/>
      <c r="I159" s="214"/>
      <c r="J159" s="214"/>
      <c r="K159" s="214"/>
      <c r="L159" s="214"/>
      <c r="M159" s="215"/>
      <c r="N159" s="216"/>
      <c r="O159" s="215"/>
      <c r="P159" s="215"/>
      <c r="Q159" s="217"/>
      <c r="R159" s="382" t="str">
        <f>IF(SUM('A1'!I159,'A1'!L159:P159)=0,"",SUM('A1'!I159,'A1'!L159:P159))</f>
        <v/>
      </c>
      <c r="S159" s="480"/>
    </row>
    <row r="160" spans="1:19" ht="15" customHeight="1" x14ac:dyDescent="0.25">
      <c r="A160" s="236" t="str">
        <f>IF(ISBLANK('A1'!A160),"",'A1'!A160)</f>
        <v/>
      </c>
      <c r="B160" s="35" t="str">
        <f>IF(ISBLANK('A1'!B160),"",'A1'!B160)</f>
        <v/>
      </c>
      <c r="C160" s="36" t="str">
        <f>IF(ISBLANK('A1'!D160),"",'A1'!D160)</f>
        <v/>
      </c>
      <c r="D160" s="37" t="str">
        <f>IF(ISBLANK('A1'!G160),"",'A1'!G160)</f>
        <v/>
      </c>
      <c r="E160" s="237" t="str">
        <f>IF(ISBLANK('A1'!H160),"",'A1'!H160)</f>
        <v/>
      </c>
      <c r="F160" s="905"/>
      <c r="G160" s="217"/>
      <c r="H160" s="213"/>
      <c r="I160" s="214"/>
      <c r="J160" s="214"/>
      <c r="K160" s="214"/>
      <c r="L160" s="214"/>
      <c r="M160" s="215"/>
      <c r="N160" s="216"/>
      <c r="O160" s="215"/>
      <c r="P160" s="215"/>
      <c r="Q160" s="217"/>
      <c r="R160" s="382" t="str">
        <f>IF(SUM('A1'!I160,'A1'!L160:P160)=0,"",SUM('A1'!I160,'A1'!L160:P160))</f>
        <v/>
      </c>
      <c r="S160" s="480"/>
    </row>
    <row r="161" spans="1:19" ht="15" customHeight="1" x14ac:dyDescent="0.25">
      <c r="A161" s="236" t="str">
        <f>IF(ISBLANK('A1'!A161),"",'A1'!A161)</f>
        <v/>
      </c>
      <c r="B161" s="35" t="str">
        <f>IF(ISBLANK('A1'!B161),"",'A1'!B161)</f>
        <v/>
      </c>
      <c r="C161" s="36" t="str">
        <f>IF(ISBLANK('A1'!D161),"",'A1'!D161)</f>
        <v/>
      </c>
      <c r="D161" s="37" t="str">
        <f>IF(ISBLANK('A1'!G161),"",'A1'!G161)</f>
        <v/>
      </c>
      <c r="E161" s="237" t="str">
        <f>IF(ISBLANK('A1'!H161),"",'A1'!H161)</f>
        <v/>
      </c>
      <c r="F161" s="905"/>
      <c r="G161" s="217"/>
      <c r="H161" s="213"/>
      <c r="I161" s="214"/>
      <c r="J161" s="214"/>
      <c r="K161" s="214"/>
      <c r="L161" s="214"/>
      <c r="M161" s="215"/>
      <c r="N161" s="216"/>
      <c r="O161" s="215"/>
      <c r="P161" s="215"/>
      <c r="Q161" s="217"/>
      <c r="R161" s="382" t="str">
        <f>IF(SUM('A1'!I161,'A1'!L161:P161)=0,"",SUM('A1'!I161,'A1'!L161:P161))</f>
        <v/>
      </c>
      <c r="S161" s="480"/>
    </row>
    <row r="162" spans="1:19" ht="15" customHeight="1" x14ac:dyDescent="0.25">
      <c r="A162" s="236" t="str">
        <f>IF(ISBLANK('A1'!A162),"",'A1'!A162)</f>
        <v/>
      </c>
      <c r="B162" s="35" t="str">
        <f>IF(ISBLANK('A1'!B162),"",'A1'!B162)</f>
        <v/>
      </c>
      <c r="C162" s="36" t="str">
        <f>IF(ISBLANK('A1'!D162),"",'A1'!D162)</f>
        <v/>
      </c>
      <c r="D162" s="37" t="str">
        <f>IF(ISBLANK('A1'!G162),"",'A1'!G162)</f>
        <v/>
      </c>
      <c r="E162" s="237" t="str">
        <f>IF(ISBLANK('A1'!H162),"",'A1'!H162)</f>
        <v/>
      </c>
      <c r="F162" s="905"/>
      <c r="G162" s="217"/>
      <c r="H162" s="213"/>
      <c r="I162" s="214"/>
      <c r="J162" s="214"/>
      <c r="K162" s="214"/>
      <c r="L162" s="214"/>
      <c r="M162" s="215"/>
      <c r="N162" s="216"/>
      <c r="O162" s="215"/>
      <c r="P162" s="215"/>
      <c r="Q162" s="217"/>
      <c r="R162" s="382" t="str">
        <f>IF(SUM('A1'!I162,'A1'!L162:P162)=0,"",SUM('A1'!I162,'A1'!L162:P162))</f>
        <v/>
      </c>
      <c r="S162" s="480"/>
    </row>
    <row r="163" spans="1:19" ht="15" customHeight="1" x14ac:dyDescent="0.25">
      <c r="A163" s="236" t="str">
        <f>IF(ISBLANK('A1'!A163),"",'A1'!A163)</f>
        <v/>
      </c>
      <c r="B163" s="35" t="str">
        <f>IF(ISBLANK('A1'!B163),"",'A1'!B163)</f>
        <v/>
      </c>
      <c r="C163" s="36" t="str">
        <f>IF(ISBLANK('A1'!D163),"",'A1'!D163)</f>
        <v/>
      </c>
      <c r="D163" s="37" t="str">
        <f>IF(ISBLANK('A1'!G163),"",'A1'!G163)</f>
        <v/>
      </c>
      <c r="E163" s="237" t="str">
        <f>IF(ISBLANK('A1'!H163),"",'A1'!H163)</f>
        <v/>
      </c>
      <c r="F163" s="905"/>
      <c r="G163" s="217"/>
      <c r="H163" s="213"/>
      <c r="I163" s="214"/>
      <c r="J163" s="214"/>
      <c r="K163" s="214"/>
      <c r="L163" s="214"/>
      <c r="M163" s="215"/>
      <c r="N163" s="216"/>
      <c r="O163" s="215"/>
      <c r="P163" s="215"/>
      <c r="Q163" s="217"/>
      <c r="R163" s="382" t="str">
        <f>IF(SUM('A1'!I163,'A1'!L163:P163)=0,"",SUM('A1'!I163,'A1'!L163:P163))</f>
        <v/>
      </c>
      <c r="S163" s="480"/>
    </row>
    <row r="164" spans="1:19" ht="15" customHeight="1" x14ac:dyDescent="0.25">
      <c r="A164" s="236" t="str">
        <f>IF(ISBLANK('A1'!A164),"",'A1'!A164)</f>
        <v/>
      </c>
      <c r="B164" s="35" t="str">
        <f>IF(ISBLANK('A1'!B164),"",'A1'!B164)</f>
        <v/>
      </c>
      <c r="C164" s="36" t="str">
        <f>IF(ISBLANK('A1'!D164),"",'A1'!D164)</f>
        <v/>
      </c>
      <c r="D164" s="37" t="str">
        <f>IF(ISBLANK('A1'!G164),"",'A1'!G164)</f>
        <v/>
      </c>
      <c r="E164" s="237" t="str">
        <f>IF(ISBLANK('A1'!H164),"",'A1'!H164)</f>
        <v/>
      </c>
      <c r="F164" s="905"/>
      <c r="G164" s="217"/>
      <c r="H164" s="213"/>
      <c r="I164" s="214"/>
      <c r="J164" s="214"/>
      <c r="K164" s="214"/>
      <c r="L164" s="214"/>
      <c r="M164" s="215"/>
      <c r="N164" s="216"/>
      <c r="O164" s="215"/>
      <c r="P164" s="215"/>
      <c r="Q164" s="217"/>
      <c r="R164" s="382" t="str">
        <f>IF(SUM('A1'!I164,'A1'!L164:P164)=0,"",SUM('A1'!I164,'A1'!L164:P164))</f>
        <v/>
      </c>
      <c r="S164" s="480"/>
    </row>
    <row r="165" spans="1:19" ht="15" customHeight="1" x14ac:dyDescent="0.25">
      <c r="A165" s="236" t="str">
        <f>IF(ISBLANK('A1'!A165),"",'A1'!A165)</f>
        <v/>
      </c>
      <c r="B165" s="35" t="str">
        <f>IF(ISBLANK('A1'!B165),"",'A1'!B165)</f>
        <v/>
      </c>
      <c r="C165" s="36" t="str">
        <f>IF(ISBLANK('A1'!D165),"",'A1'!D165)</f>
        <v/>
      </c>
      <c r="D165" s="37" t="str">
        <f>IF(ISBLANK('A1'!G165),"",'A1'!G165)</f>
        <v/>
      </c>
      <c r="E165" s="237" t="str">
        <f>IF(ISBLANK('A1'!H165),"",'A1'!H165)</f>
        <v/>
      </c>
      <c r="F165" s="905"/>
      <c r="G165" s="217"/>
      <c r="H165" s="213"/>
      <c r="I165" s="214"/>
      <c r="J165" s="214"/>
      <c r="K165" s="214"/>
      <c r="L165" s="214"/>
      <c r="M165" s="215"/>
      <c r="N165" s="216"/>
      <c r="O165" s="215"/>
      <c r="P165" s="215"/>
      <c r="Q165" s="217"/>
      <c r="R165" s="382" t="str">
        <f>IF(SUM('A1'!I165,'A1'!L165:P165)=0,"",SUM('A1'!I165,'A1'!L165:P165))</f>
        <v/>
      </c>
      <c r="S165" s="480"/>
    </row>
    <row r="166" spans="1:19" ht="15" customHeight="1" x14ac:dyDescent="0.25">
      <c r="A166" s="236" t="str">
        <f>IF(ISBLANK('A1'!A166),"",'A1'!A166)</f>
        <v/>
      </c>
      <c r="B166" s="35" t="str">
        <f>IF(ISBLANK('A1'!B166),"",'A1'!B166)</f>
        <v/>
      </c>
      <c r="C166" s="36" t="str">
        <f>IF(ISBLANK('A1'!D166),"",'A1'!D166)</f>
        <v/>
      </c>
      <c r="D166" s="37" t="str">
        <f>IF(ISBLANK('A1'!G166),"",'A1'!G166)</f>
        <v/>
      </c>
      <c r="E166" s="237" t="str">
        <f>IF(ISBLANK('A1'!H166),"",'A1'!H166)</f>
        <v/>
      </c>
      <c r="F166" s="905"/>
      <c r="G166" s="217"/>
      <c r="H166" s="213"/>
      <c r="I166" s="214"/>
      <c r="J166" s="214"/>
      <c r="K166" s="214"/>
      <c r="L166" s="214"/>
      <c r="M166" s="215"/>
      <c r="N166" s="216"/>
      <c r="O166" s="215"/>
      <c r="P166" s="215"/>
      <c r="Q166" s="217"/>
      <c r="R166" s="382" t="str">
        <f>IF(SUM('A1'!I166,'A1'!L166:P166)=0,"",SUM('A1'!I166,'A1'!L166:P166))</f>
        <v/>
      </c>
      <c r="S166" s="480"/>
    </row>
    <row r="167" spans="1:19" ht="15" customHeight="1" x14ac:dyDescent="0.25">
      <c r="A167" s="236" t="str">
        <f>IF(ISBLANK('A1'!A167),"",'A1'!A167)</f>
        <v/>
      </c>
      <c r="B167" s="35" t="str">
        <f>IF(ISBLANK('A1'!B167),"",'A1'!B167)</f>
        <v/>
      </c>
      <c r="C167" s="36" t="str">
        <f>IF(ISBLANK('A1'!D167),"",'A1'!D167)</f>
        <v/>
      </c>
      <c r="D167" s="37" t="str">
        <f>IF(ISBLANK('A1'!G167),"",'A1'!G167)</f>
        <v/>
      </c>
      <c r="E167" s="237" t="str">
        <f>IF(ISBLANK('A1'!H167),"",'A1'!H167)</f>
        <v/>
      </c>
      <c r="F167" s="905"/>
      <c r="G167" s="217"/>
      <c r="H167" s="213"/>
      <c r="I167" s="214"/>
      <c r="J167" s="214"/>
      <c r="K167" s="214"/>
      <c r="L167" s="214"/>
      <c r="M167" s="215"/>
      <c r="N167" s="216"/>
      <c r="O167" s="215"/>
      <c r="P167" s="215"/>
      <c r="Q167" s="217"/>
      <c r="R167" s="382" t="str">
        <f>IF(SUM('A1'!I167,'A1'!L167:P167)=0,"",SUM('A1'!I167,'A1'!L167:P167))</f>
        <v/>
      </c>
      <c r="S167" s="480"/>
    </row>
    <row r="168" spans="1:19" ht="15" customHeight="1" x14ac:dyDescent="0.25">
      <c r="A168" s="236" t="str">
        <f>IF(ISBLANK('A1'!A168),"",'A1'!A168)</f>
        <v/>
      </c>
      <c r="B168" s="35" t="str">
        <f>IF(ISBLANK('A1'!B168),"",'A1'!B168)</f>
        <v/>
      </c>
      <c r="C168" s="36" t="str">
        <f>IF(ISBLANK('A1'!D168),"",'A1'!D168)</f>
        <v/>
      </c>
      <c r="D168" s="37" t="str">
        <f>IF(ISBLANK('A1'!G168),"",'A1'!G168)</f>
        <v/>
      </c>
      <c r="E168" s="237" t="str">
        <f>IF(ISBLANK('A1'!H168),"",'A1'!H168)</f>
        <v/>
      </c>
      <c r="F168" s="905"/>
      <c r="G168" s="217"/>
      <c r="H168" s="213"/>
      <c r="I168" s="214"/>
      <c r="J168" s="214"/>
      <c r="K168" s="214"/>
      <c r="L168" s="214"/>
      <c r="M168" s="215"/>
      <c r="N168" s="216"/>
      <c r="O168" s="215"/>
      <c r="P168" s="215"/>
      <c r="Q168" s="217"/>
      <c r="R168" s="382" t="str">
        <f>IF(SUM('A1'!I168,'A1'!L168:P168)=0,"",SUM('A1'!I168,'A1'!L168:P168))</f>
        <v/>
      </c>
      <c r="S168" s="480"/>
    </row>
    <row r="169" spans="1:19" ht="15" customHeight="1" x14ac:dyDescent="0.25">
      <c r="A169" s="236" t="str">
        <f>IF(ISBLANK('A1'!A169),"",'A1'!A169)</f>
        <v/>
      </c>
      <c r="B169" s="35" t="str">
        <f>IF(ISBLANK('A1'!B169),"",'A1'!B169)</f>
        <v/>
      </c>
      <c r="C169" s="36" t="str">
        <f>IF(ISBLANK('A1'!D169),"",'A1'!D169)</f>
        <v/>
      </c>
      <c r="D169" s="37" t="str">
        <f>IF(ISBLANK('A1'!G169),"",'A1'!G169)</f>
        <v/>
      </c>
      <c r="E169" s="237" t="str">
        <f>IF(ISBLANK('A1'!H169),"",'A1'!H169)</f>
        <v/>
      </c>
      <c r="F169" s="905"/>
      <c r="G169" s="217"/>
      <c r="H169" s="213"/>
      <c r="I169" s="214"/>
      <c r="J169" s="214"/>
      <c r="K169" s="214"/>
      <c r="L169" s="214"/>
      <c r="M169" s="215"/>
      <c r="N169" s="216"/>
      <c r="O169" s="215"/>
      <c r="P169" s="215"/>
      <c r="Q169" s="217"/>
      <c r="R169" s="382" t="str">
        <f>IF(SUM('A1'!I169,'A1'!L169:P169)=0,"",SUM('A1'!I169,'A1'!L169:P169))</f>
        <v/>
      </c>
      <c r="S169" s="480"/>
    </row>
    <row r="170" spans="1:19" ht="15" customHeight="1" x14ac:dyDescent="0.25">
      <c r="A170" s="236" t="str">
        <f>IF(ISBLANK('A1'!A170),"",'A1'!A170)</f>
        <v/>
      </c>
      <c r="B170" s="35" t="str">
        <f>IF(ISBLANK('A1'!B170),"",'A1'!B170)</f>
        <v/>
      </c>
      <c r="C170" s="36" t="str">
        <f>IF(ISBLANK('A1'!D170),"",'A1'!D170)</f>
        <v/>
      </c>
      <c r="D170" s="37" t="str">
        <f>IF(ISBLANK('A1'!G170),"",'A1'!G170)</f>
        <v/>
      </c>
      <c r="E170" s="237" t="str">
        <f>IF(ISBLANK('A1'!H170),"",'A1'!H170)</f>
        <v/>
      </c>
      <c r="F170" s="905"/>
      <c r="G170" s="217"/>
      <c r="H170" s="213"/>
      <c r="I170" s="214"/>
      <c r="J170" s="214"/>
      <c r="K170" s="214"/>
      <c r="L170" s="214"/>
      <c r="M170" s="215"/>
      <c r="N170" s="216"/>
      <c r="O170" s="215"/>
      <c r="P170" s="215"/>
      <c r="Q170" s="217"/>
      <c r="R170" s="382" t="str">
        <f>IF(SUM('A1'!I170,'A1'!L170:P170)=0,"",SUM('A1'!I170,'A1'!L170:P170))</f>
        <v/>
      </c>
      <c r="S170" s="480"/>
    </row>
    <row r="171" spans="1:19" ht="15" customHeight="1" x14ac:dyDescent="0.25">
      <c r="A171" s="236" t="str">
        <f>IF(ISBLANK('A1'!A171),"",'A1'!A171)</f>
        <v/>
      </c>
      <c r="B171" s="35" t="str">
        <f>IF(ISBLANK('A1'!B171),"",'A1'!B171)</f>
        <v/>
      </c>
      <c r="C171" s="36" t="str">
        <f>IF(ISBLANK('A1'!D171),"",'A1'!D171)</f>
        <v/>
      </c>
      <c r="D171" s="37" t="str">
        <f>IF(ISBLANK('A1'!G171),"",'A1'!G171)</f>
        <v/>
      </c>
      <c r="E171" s="237" t="str">
        <f>IF(ISBLANK('A1'!H171),"",'A1'!H171)</f>
        <v/>
      </c>
      <c r="F171" s="905"/>
      <c r="G171" s="217"/>
      <c r="H171" s="213"/>
      <c r="I171" s="214"/>
      <c r="J171" s="214"/>
      <c r="K171" s="214"/>
      <c r="L171" s="214"/>
      <c r="M171" s="215"/>
      <c r="N171" s="216"/>
      <c r="O171" s="215"/>
      <c r="P171" s="215"/>
      <c r="Q171" s="217"/>
      <c r="R171" s="382" t="str">
        <f>IF(SUM('A1'!I171,'A1'!L171:P171)=0,"",SUM('A1'!I171,'A1'!L171:P171))</f>
        <v/>
      </c>
      <c r="S171" s="480"/>
    </row>
    <row r="172" spans="1:19" ht="15" customHeight="1" x14ac:dyDescent="0.25">
      <c r="A172" s="236" t="str">
        <f>IF(ISBLANK('A1'!A172),"",'A1'!A172)</f>
        <v/>
      </c>
      <c r="B172" s="35" t="str">
        <f>IF(ISBLANK('A1'!B172),"",'A1'!B172)</f>
        <v/>
      </c>
      <c r="C172" s="36" t="str">
        <f>IF(ISBLANK('A1'!D172),"",'A1'!D172)</f>
        <v/>
      </c>
      <c r="D172" s="37" t="str">
        <f>IF(ISBLANK('A1'!G172),"",'A1'!G172)</f>
        <v/>
      </c>
      <c r="E172" s="237" t="str">
        <f>IF(ISBLANK('A1'!H172),"",'A1'!H172)</f>
        <v/>
      </c>
      <c r="F172" s="905"/>
      <c r="G172" s="217"/>
      <c r="H172" s="213"/>
      <c r="I172" s="214"/>
      <c r="J172" s="214"/>
      <c r="K172" s="214"/>
      <c r="L172" s="214"/>
      <c r="M172" s="215"/>
      <c r="N172" s="216"/>
      <c r="O172" s="215"/>
      <c r="P172" s="215"/>
      <c r="Q172" s="217"/>
      <c r="R172" s="382" t="str">
        <f>IF(SUM('A1'!I172,'A1'!L172:P172)=0,"",SUM('A1'!I172,'A1'!L172:P172))</f>
        <v/>
      </c>
      <c r="S172" s="480"/>
    </row>
    <row r="173" spans="1:19" ht="15" customHeight="1" x14ac:dyDescent="0.25">
      <c r="A173" s="236" t="str">
        <f>IF(ISBLANK('A1'!A173),"",'A1'!A173)</f>
        <v/>
      </c>
      <c r="B173" s="35" t="str">
        <f>IF(ISBLANK('A1'!B173),"",'A1'!B173)</f>
        <v/>
      </c>
      <c r="C173" s="36" t="str">
        <f>IF(ISBLANK('A1'!D173),"",'A1'!D173)</f>
        <v/>
      </c>
      <c r="D173" s="37" t="str">
        <f>IF(ISBLANK('A1'!G173),"",'A1'!G173)</f>
        <v/>
      </c>
      <c r="E173" s="237" t="str">
        <f>IF(ISBLANK('A1'!H173),"",'A1'!H173)</f>
        <v/>
      </c>
      <c r="F173" s="905"/>
      <c r="G173" s="217"/>
      <c r="H173" s="213"/>
      <c r="I173" s="214"/>
      <c r="J173" s="214"/>
      <c r="K173" s="214"/>
      <c r="L173" s="214"/>
      <c r="M173" s="215"/>
      <c r="N173" s="216"/>
      <c r="O173" s="215"/>
      <c r="P173" s="215"/>
      <c r="Q173" s="217"/>
      <c r="R173" s="382" t="str">
        <f>IF(SUM('A1'!I173,'A1'!L173:P173)=0,"",SUM('A1'!I173,'A1'!L173:P173))</f>
        <v/>
      </c>
      <c r="S173" s="480"/>
    </row>
    <row r="174" spans="1:19" ht="15" customHeight="1" x14ac:dyDescent="0.25">
      <c r="A174" s="236" t="str">
        <f>IF(ISBLANK('A1'!A174),"",'A1'!A174)</f>
        <v/>
      </c>
      <c r="B174" s="35" t="str">
        <f>IF(ISBLANK('A1'!B174),"",'A1'!B174)</f>
        <v/>
      </c>
      <c r="C174" s="36" t="str">
        <f>IF(ISBLANK('A1'!D174),"",'A1'!D174)</f>
        <v/>
      </c>
      <c r="D174" s="37" t="str">
        <f>IF(ISBLANK('A1'!G174),"",'A1'!G174)</f>
        <v/>
      </c>
      <c r="E174" s="237" t="str">
        <f>IF(ISBLANK('A1'!H174),"",'A1'!H174)</f>
        <v/>
      </c>
      <c r="F174" s="905"/>
      <c r="G174" s="217"/>
      <c r="H174" s="213"/>
      <c r="I174" s="214"/>
      <c r="J174" s="214"/>
      <c r="K174" s="214"/>
      <c r="L174" s="214"/>
      <c r="M174" s="215"/>
      <c r="N174" s="216"/>
      <c r="O174" s="215"/>
      <c r="P174" s="215"/>
      <c r="Q174" s="217"/>
      <c r="R174" s="382" t="str">
        <f>IF(SUM('A1'!I174,'A1'!L174:P174)=0,"",SUM('A1'!I174,'A1'!L174:P174))</f>
        <v/>
      </c>
      <c r="S174" s="480"/>
    </row>
    <row r="175" spans="1:19" ht="15" customHeight="1" x14ac:dyDescent="0.25">
      <c r="A175" s="236" t="str">
        <f>IF(ISBLANK('A1'!A175),"",'A1'!A175)</f>
        <v/>
      </c>
      <c r="B175" s="35" t="str">
        <f>IF(ISBLANK('A1'!B175),"",'A1'!B175)</f>
        <v/>
      </c>
      <c r="C175" s="36" t="str">
        <f>IF(ISBLANK('A1'!D175),"",'A1'!D175)</f>
        <v/>
      </c>
      <c r="D175" s="37" t="str">
        <f>IF(ISBLANK('A1'!G175),"",'A1'!G175)</f>
        <v/>
      </c>
      <c r="E175" s="237" t="str">
        <f>IF(ISBLANK('A1'!H175),"",'A1'!H175)</f>
        <v/>
      </c>
      <c r="F175" s="905"/>
      <c r="G175" s="217"/>
      <c r="H175" s="213"/>
      <c r="I175" s="214"/>
      <c r="J175" s="214"/>
      <c r="K175" s="214"/>
      <c r="L175" s="214"/>
      <c r="M175" s="215"/>
      <c r="N175" s="216"/>
      <c r="O175" s="215"/>
      <c r="P175" s="215"/>
      <c r="Q175" s="217"/>
      <c r="R175" s="382" t="str">
        <f>IF(SUM('A1'!I175,'A1'!L175:P175)=0,"",SUM('A1'!I175,'A1'!L175:P175))</f>
        <v/>
      </c>
      <c r="S175" s="480"/>
    </row>
    <row r="176" spans="1:19" ht="15" customHeight="1" x14ac:dyDescent="0.25">
      <c r="A176" s="236" t="str">
        <f>IF(ISBLANK('A1'!A176),"",'A1'!A176)</f>
        <v/>
      </c>
      <c r="B176" s="35" t="str">
        <f>IF(ISBLANK('A1'!B176),"",'A1'!B176)</f>
        <v/>
      </c>
      <c r="C176" s="36" t="str">
        <f>IF(ISBLANK('A1'!D176),"",'A1'!D176)</f>
        <v/>
      </c>
      <c r="D176" s="37" t="str">
        <f>IF(ISBLANK('A1'!G176),"",'A1'!G176)</f>
        <v/>
      </c>
      <c r="E176" s="237" t="str">
        <f>IF(ISBLANK('A1'!H176),"",'A1'!H176)</f>
        <v/>
      </c>
      <c r="F176" s="905"/>
      <c r="G176" s="217"/>
      <c r="H176" s="213"/>
      <c r="I176" s="214"/>
      <c r="J176" s="214"/>
      <c r="K176" s="214"/>
      <c r="L176" s="214"/>
      <c r="M176" s="215"/>
      <c r="N176" s="216"/>
      <c r="O176" s="215"/>
      <c r="P176" s="215"/>
      <c r="Q176" s="217"/>
      <c r="R176" s="382" t="str">
        <f>IF(SUM('A1'!I176,'A1'!L176:P176)=0,"",SUM('A1'!I176,'A1'!L176:P176))</f>
        <v/>
      </c>
      <c r="S176" s="480"/>
    </row>
    <row r="177" spans="1:19" ht="15" customHeight="1" x14ac:dyDescent="0.25">
      <c r="A177" s="236" t="str">
        <f>IF(ISBLANK('A1'!A177),"",'A1'!A177)</f>
        <v/>
      </c>
      <c r="B177" s="35" t="str">
        <f>IF(ISBLANK('A1'!B177),"",'A1'!B177)</f>
        <v/>
      </c>
      <c r="C177" s="36" t="str">
        <f>IF(ISBLANK('A1'!D177),"",'A1'!D177)</f>
        <v/>
      </c>
      <c r="D177" s="37" t="str">
        <f>IF(ISBLANK('A1'!G177),"",'A1'!G177)</f>
        <v/>
      </c>
      <c r="E177" s="237" t="str">
        <f>IF(ISBLANK('A1'!H177),"",'A1'!H177)</f>
        <v/>
      </c>
      <c r="F177" s="905"/>
      <c r="G177" s="217"/>
      <c r="H177" s="213"/>
      <c r="I177" s="214"/>
      <c r="J177" s="214"/>
      <c r="K177" s="214"/>
      <c r="L177" s="214"/>
      <c r="M177" s="215"/>
      <c r="N177" s="216"/>
      <c r="O177" s="215"/>
      <c r="P177" s="215"/>
      <c r="Q177" s="217"/>
      <c r="R177" s="382" t="str">
        <f>IF(SUM('A1'!I177,'A1'!L177:P177)=0,"",SUM('A1'!I177,'A1'!L177:P177))</f>
        <v/>
      </c>
      <c r="S177" s="480"/>
    </row>
    <row r="178" spans="1:19" ht="15" customHeight="1" x14ac:dyDescent="0.25">
      <c r="A178" s="236" t="str">
        <f>IF(ISBLANK('A1'!A178),"",'A1'!A178)</f>
        <v/>
      </c>
      <c r="B178" s="35" t="str">
        <f>IF(ISBLANK('A1'!B178),"",'A1'!B178)</f>
        <v/>
      </c>
      <c r="C178" s="36" t="str">
        <f>IF(ISBLANK('A1'!D178),"",'A1'!D178)</f>
        <v/>
      </c>
      <c r="D178" s="37" t="str">
        <f>IF(ISBLANK('A1'!G178),"",'A1'!G178)</f>
        <v/>
      </c>
      <c r="E178" s="237" t="str">
        <f>IF(ISBLANK('A1'!H178),"",'A1'!H178)</f>
        <v/>
      </c>
      <c r="F178" s="905"/>
      <c r="G178" s="217"/>
      <c r="H178" s="213"/>
      <c r="I178" s="214"/>
      <c r="J178" s="214"/>
      <c r="K178" s="214"/>
      <c r="L178" s="214"/>
      <c r="M178" s="215"/>
      <c r="N178" s="216"/>
      <c r="O178" s="215"/>
      <c r="P178" s="215"/>
      <c r="Q178" s="217"/>
      <c r="R178" s="382" t="str">
        <f>IF(SUM('A1'!I178,'A1'!L178:P178)=0,"",SUM('A1'!I178,'A1'!L178:P178))</f>
        <v/>
      </c>
      <c r="S178" s="480"/>
    </row>
    <row r="179" spans="1:19" ht="15" customHeight="1" x14ac:dyDescent="0.25">
      <c r="A179" s="236" t="str">
        <f>IF(ISBLANK('A1'!A179),"",'A1'!A179)</f>
        <v/>
      </c>
      <c r="B179" s="35" t="str">
        <f>IF(ISBLANK('A1'!B179),"",'A1'!B179)</f>
        <v/>
      </c>
      <c r="C179" s="36" t="str">
        <f>IF(ISBLANK('A1'!D179),"",'A1'!D179)</f>
        <v/>
      </c>
      <c r="D179" s="37" t="str">
        <f>IF(ISBLANK('A1'!G179),"",'A1'!G179)</f>
        <v/>
      </c>
      <c r="E179" s="237" t="str">
        <f>IF(ISBLANK('A1'!H179),"",'A1'!H179)</f>
        <v/>
      </c>
      <c r="F179" s="905"/>
      <c r="G179" s="217"/>
      <c r="H179" s="213"/>
      <c r="I179" s="214"/>
      <c r="J179" s="214"/>
      <c r="K179" s="214"/>
      <c r="L179" s="214"/>
      <c r="M179" s="215"/>
      <c r="N179" s="216"/>
      <c r="O179" s="215"/>
      <c r="P179" s="215"/>
      <c r="Q179" s="217"/>
      <c r="R179" s="382" t="str">
        <f>IF(SUM('A1'!I179,'A1'!L179:P179)=0,"",SUM('A1'!I179,'A1'!L179:P179))</f>
        <v/>
      </c>
      <c r="S179" s="480"/>
    </row>
    <row r="180" spans="1:19" ht="15" customHeight="1" x14ac:dyDescent="0.25">
      <c r="A180" s="236" t="str">
        <f>IF(ISBLANK('A1'!A180),"",'A1'!A180)</f>
        <v/>
      </c>
      <c r="B180" s="35" t="str">
        <f>IF(ISBLANK('A1'!B180),"",'A1'!B180)</f>
        <v/>
      </c>
      <c r="C180" s="36" t="str">
        <f>IF(ISBLANK('A1'!D180),"",'A1'!D180)</f>
        <v/>
      </c>
      <c r="D180" s="37" t="str">
        <f>IF(ISBLANK('A1'!G180),"",'A1'!G180)</f>
        <v/>
      </c>
      <c r="E180" s="237" t="str">
        <f>IF(ISBLANK('A1'!H180),"",'A1'!H180)</f>
        <v/>
      </c>
      <c r="F180" s="905"/>
      <c r="G180" s="217"/>
      <c r="H180" s="213"/>
      <c r="I180" s="214"/>
      <c r="J180" s="214"/>
      <c r="K180" s="214"/>
      <c r="L180" s="214"/>
      <c r="M180" s="215"/>
      <c r="N180" s="216"/>
      <c r="O180" s="215"/>
      <c r="P180" s="215"/>
      <c r="Q180" s="217"/>
      <c r="R180" s="382" t="str">
        <f>IF(SUM('A1'!I180,'A1'!L180:P180)=0,"",SUM('A1'!I180,'A1'!L180:P180))</f>
        <v/>
      </c>
      <c r="S180" s="480"/>
    </row>
    <row r="181" spans="1:19" ht="15" customHeight="1" x14ac:dyDescent="0.25">
      <c r="A181" s="236" t="str">
        <f>IF(ISBLANK('A1'!A181),"",'A1'!A181)</f>
        <v/>
      </c>
      <c r="B181" s="35" t="str">
        <f>IF(ISBLANK('A1'!B181),"",'A1'!B181)</f>
        <v/>
      </c>
      <c r="C181" s="36" t="str">
        <f>IF(ISBLANK('A1'!D181),"",'A1'!D181)</f>
        <v/>
      </c>
      <c r="D181" s="37" t="str">
        <f>IF(ISBLANK('A1'!G181),"",'A1'!G181)</f>
        <v/>
      </c>
      <c r="E181" s="237" t="str">
        <f>IF(ISBLANK('A1'!H181),"",'A1'!H181)</f>
        <v/>
      </c>
      <c r="F181" s="905"/>
      <c r="G181" s="217"/>
      <c r="H181" s="213"/>
      <c r="I181" s="214"/>
      <c r="J181" s="214"/>
      <c r="K181" s="214"/>
      <c r="L181" s="214"/>
      <c r="M181" s="215"/>
      <c r="N181" s="216"/>
      <c r="O181" s="215"/>
      <c r="P181" s="215"/>
      <c r="Q181" s="217"/>
      <c r="R181" s="382" t="str">
        <f>IF(SUM('A1'!I181,'A1'!L181:P181)=0,"",SUM('A1'!I181,'A1'!L181:P181))</f>
        <v/>
      </c>
      <c r="S181" s="480"/>
    </row>
    <row r="182" spans="1:19" ht="15" customHeight="1" x14ac:dyDescent="0.25">
      <c r="A182" s="236" t="str">
        <f>IF(ISBLANK('A1'!A182),"",'A1'!A182)</f>
        <v/>
      </c>
      <c r="B182" s="35" t="str">
        <f>IF(ISBLANK('A1'!B182),"",'A1'!B182)</f>
        <v/>
      </c>
      <c r="C182" s="36" t="str">
        <f>IF(ISBLANK('A1'!D182),"",'A1'!D182)</f>
        <v/>
      </c>
      <c r="D182" s="37" t="str">
        <f>IF(ISBLANK('A1'!G182),"",'A1'!G182)</f>
        <v/>
      </c>
      <c r="E182" s="237" t="str">
        <f>IF(ISBLANK('A1'!H182),"",'A1'!H182)</f>
        <v/>
      </c>
      <c r="F182" s="905"/>
      <c r="G182" s="217"/>
      <c r="H182" s="213"/>
      <c r="I182" s="214"/>
      <c r="J182" s="214"/>
      <c r="K182" s="214"/>
      <c r="L182" s="214"/>
      <c r="M182" s="215"/>
      <c r="N182" s="216"/>
      <c r="O182" s="215"/>
      <c r="P182" s="215"/>
      <c r="Q182" s="217"/>
      <c r="R182" s="382" t="str">
        <f>IF(SUM('A1'!I182,'A1'!L182:P182)=0,"",SUM('A1'!I182,'A1'!L182:P182))</f>
        <v/>
      </c>
      <c r="S182" s="480"/>
    </row>
    <row r="183" spans="1:19" ht="15" customHeight="1" x14ac:dyDescent="0.25">
      <c r="A183" s="236" t="str">
        <f>IF(ISBLANK('A1'!A183),"",'A1'!A183)</f>
        <v/>
      </c>
      <c r="B183" s="35" t="str">
        <f>IF(ISBLANK('A1'!B183),"",'A1'!B183)</f>
        <v/>
      </c>
      <c r="C183" s="36" t="str">
        <f>IF(ISBLANK('A1'!D183),"",'A1'!D183)</f>
        <v/>
      </c>
      <c r="D183" s="37" t="str">
        <f>IF(ISBLANK('A1'!G183),"",'A1'!G183)</f>
        <v/>
      </c>
      <c r="E183" s="237" t="str">
        <f>IF(ISBLANK('A1'!H183),"",'A1'!H183)</f>
        <v/>
      </c>
      <c r="F183" s="905"/>
      <c r="G183" s="217"/>
      <c r="H183" s="213"/>
      <c r="I183" s="214"/>
      <c r="J183" s="214"/>
      <c r="K183" s="214"/>
      <c r="L183" s="214"/>
      <c r="M183" s="215"/>
      <c r="N183" s="216"/>
      <c r="O183" s="215"/>
      <c r="P183" s="215"/>
      <c r="Q183" s="217"/>
      <c r="R183" s="382" t="str">
        <f>IF(SUM('A1'!I183,'A1'!L183:P183)=0,"",SUM('A1'!I183,'A1'!L183:P183))</f>
        <v/>
      </c>
      <c r="S183" s="480"/>
    </row>
    <row r="184" spans="1:19" ht="15" customHeight="1" x14ac:dyDescent="0.25">
      <c r="A184" s="236" t="str">
        <f>IF(ISBLANK('A1'!A184),"",'A1'!A184)</f>
        <v/>
      </c>
      <c r="B184" s="35" t="str">
        <f>IF(ISBLANK('A1'!B184),"",'A1'!B184)</f>
        <v/>
      </c>
      <c r="C184" s="36" t="str">
        <f>IF(ISBLANK('A1'!D184),"",'A1'!D184)</f>
        <v/>
      </c>
      <c r="D184" s="37" t="str">
        <f>IF(ISBLANK('A1'!G184),"",'A1'!G184)</f>
        <v/>
      </c>
      <c r="E184" s="237" t="str">
        <f>IF(ISBLANK('A1'!H184),"",'A1'!H184)</f>
        <v/>
      </c>
      <c r="F184" s="905"/>
      <c r="G184" s="217"/>
      <c r="H184" s="213"/>
      <c r="I184" s="214"/>
      <c r="J184" s="214"/>
      <c r="K184" s="214"/>
      <c r="L184" s="214"/>
      <c r="M184" s="215"/>
      <c r="N184" s="216"/>
      <c r="O184" s="215"/>
      <c r="P184" s="215"/>
      <c r="Q184" s="217"/>
      <c r="R184" s="382" t="str">
        <f>IF(SUM('A1'!I184,'A1'!L184:P184)=0,"",SUM('A1'!I184,'A1'!L184:P184))</f>
        <v/>
      </c>
      <c r="S184" s="480"/>
    </row>
    <row r="185" spans="1:19" ht="15" customHeight="1" x14ac:dyDescent="0.25">
      <c r="A185" s="236" t="str">
        <f>IF(ISBLANK('A1'!A185),"",'A1'!A185)</f>
        <v/>
      </c>
      <c r="B185" s="35" t="str">
        <f>IF(ISBLANK('A1'!B185),"",'A1'!B185)</f>
        <v/>
      </c>
      <c r="C185" s="36" t="str">
        <f>IF(ISBLANK('A1'!D185),"",'A1'!D185)</f>
        <v/>
      </c>
      <c r="D185" s="37" t="str">
        <f>IF(ISBLANK('A1'!G185),"",'A1'!G185)</f>
        <v/>
      </c>
      <c r="E185" s="237" t="str">
        <f>IF(ISBLANK('A1'!H185),"",'A1'!H185)</f>
        <v/>
      </c>
      <c r="F185" s="905"/>
      <c r="G185" s="217"/>
      <c r="H185" s="213"/>
      <c r="I185" s="214"/>
      <c r="J185" s="214"/>
      <c r="K185" s="214"/>
      <c r="L185" s="214"/>
      <c r="M185" s="215"/>
      <c r="N185" s="216"/>
      <c r="O185" s="215"/>
      <c r="P185" s="215"/>
      <c r="Q185" s="217"/>
      <c r="R185" s="382" t="str">
        <f>IF(SUM('A1'!I185,'A1'!L185:P185)=0,"",SUM('A1'!I185,'A1'!L185:P185))</f>
        <v/>
      </c>
      <c r="S185" s="480"/>
    </row>
    <row r="186" spans="1:19" ht="15" customHeight="1" x14ac:dyDescent="0.25">
      <c r="A186" s="236" t="str">
        <f>IF(ISBLANK('A1'!A186),"",'A1'!A186)</f>
        <v/>
      </c>
      <c r="B186" s="35" t="str">
        <f>IF(ISBLANK('A1'!B186),"",'A1'!B186)</f>
        <v/>
      </c>
      <c r="C186" s="36" t="str">
        <f>IF(ISBLANK('A1'!D186),"",'A1'!D186)</f>
        <v/>
      </c>
      <c r="D186" s="37" t="str">
        <f>IF(ISBLANK('A1'!G186),"",'A1'!G186)</f>
        <v/>
      </c>
      <c r="E186" s="237" t="str">
        <f>IF(ISBLANK('A1'!H186),"",'A1'!H186)</f>
        <v/>
      </c>
      <c r="F186" s="905"/>
      <c r="G186" s="217"/>
      <c r="H186" s="213"/>
      <c r="I186" s="214"/>
      <c r="J186" s="214"/>
      <c r="K186" s="214"/>
      <c r="L186" s="214"/>
      <c r="M186" s="215"/>
      <c r="N186" s="216"/>
      <c r="O186" s="215"/>
      <c r="P186" s="215"/>
      <c r="Q186" s="217"/>
      <c r="R186" s="382" t="str">
        <f>IF(SUM('A1'!I186,'A1'!L186:P186)=0,"",SUM('A1'!I186,'A1'!L186:P186))</f>
        <v/>
      </c>
      <c r="S186" s="480"/>
    </row>
    <row r="187" spans="1:19" ht="15" customHeight="1" x14ac:dyDescent="0.25">
      <c r="A187" s="236" t="str">
        <f>IF(ISBLANK('A1'!A187),"",'A1'!A187)</f>
        <v/>
      </c>
      <c r="B187" s="35" t="str">
        <f>IF(ISBLANK('A1'!B187),"",'A1'!B187)</f>
        <v/>
      </c>
      <c r="C187" s="36" t="str">
        <f>IF(ISBLANK('A1'!D187),"",'A1'!D187)</f>
        <v/>
      </c>
      <c r="D187" s="37" t="str">
        <f>IF(ISBLANK('A1'!G187),"",'A1'!G187)</f>
        <v/>
      </c>
      <c r="E187" s="237" t="str">
        <f>IF(ISBLANK('A1'!H187),"",'A1'!H187)</f>
        <v/>
      </c>
      <c r="F187" s="905"/>
      <c r="G187" s="217"/>
      <c r="H187" s="213"/>
      <c r="I187" s="214"/>
      <c r="J187" s="214"/>
      <c r="K187" s="214"/>
      <c r="L187" s="214"/>
      <c r="M187" s="215"/>
      <c r="N187" s="216"/>
      <c r="O187" s="215"/>
      <c r="P187" s="215"/>
      <c r="Q187" s="217"/>
      <c r="R187" s="382" t="str">
        <f>IF(SUM('A1'!I187,'A1'!L187:P187)=0,"",SUM('A1'!I187,'A1'!L187:P187))</f>
        <v/>
      </c>
      <c r="S187" s="480"/>
    </row>
    <row r="188" spans="1:19" ht="15" customHeight="1" x14ac:dyDescent="0.25">
      <c r="A188" s="236" t="str">
        <f>IF(ISBLANK('A1'!A188),"",'A1'!A188)</f>
        <v/>
      </c>
      <c r="B188" s="35" t="str">
        <f>IF(ISBLANK('A1'!B188),"",'A1'!B188)</f>
        <v/>
      </c>
      <c r="C188" s="36" t="str">
        <f>IF(ISBLANK('A1'!D188),"",'A1'!D188)</f>
        <v/>
      </c>
      <c r="D188" s="37" t="str">
        <f>IF(ISBLANK('A1'!G188),"",'A1'!G188)</f>
        <v/>
      </c>
      <c r="E188" s="237" t="str">
        <f>IF(ISBLANK('A1'!H188),"",'A1'!H188)</f>
        <v/>
      </c>
      <c r="F188" s="905"/>
      <c r="G188" s="217"/>
      <c r="H188" s="213"/>
      <c r="I188" s="214"/>
      <c r="J188" s="214"/>
      <c r="K188" s="214"/>
      <c r="L188" s="214"/>
      <c r="M188" s="215"/>
      <c r="N188" s="216"/>
      <c r="O188" s="215"/>
      <c r="P188" s="215"/>
      <c r="Q188" s="217"/>
      <c r="R188" s="382" t="str">
        <f>IF(SUM('A1'!I188,'A1'!L188:P188)=0,"",SUM('A1'!I188,'A1'!L188:P188))</f>
        <v/>
      </c>
      <c r="S188" s="480"/>
    </row>
    <row r="189" spans="1:19" ht="15" customHeight="1" x14ac:dyDescent="0.25">
      <c r="A189" s="236" t="str">
        <f>IF(ISBLANK('A1'!A189),"",'A1'!A189)</f>
        <v/>
      </c>
      <c r="B189" s="35" t="str">
        <f>IF(ISBLANK('A1'!B189),"",'A1'!B189)</f>
        <v/>
      </c>
      <c r="C189" s="36" t="str">
        <f>IF(ISBLANK('A1'!D189),"",'A1'!D189)</f>
        <v/>
      </c>
      <c r="D189" s="37" t="str">
        <f>IF(ISBLANK('A1'!G189),"",'A1'!G189)</f>
        <v/>
      </c>
      <c r="E189" s="237" t="str">
        <f>IF(ISBLANK('A1'!H189),"",'A1'!H189)</f>
        <v/>
      </c>
      <c r="F189" s="905"/>
      <c r="G189" s="217"/>
      <c r="H189" s="213"/>
      <c r="I189" s="214"/>
      <c r="J189" s="214"/>
      <c r="K189" s="214"/>
      <c r="L189" s="214"/>
      <c r="M189" s="215"/>
      <c r="N189" s="216"/>
      <c r="O189" s="215"/>
      <c r="P189" s="215"/>
      <c r="Q189" s="217"/>
      <c r="R189" s="382" t="str">
        <f>IF(SUM('A1'!I189,'A1'!L189:P189)=0,"",SUM('A1'!I189,'A1'!L189:P189))</f>
        <v/>
      </c>
      <c r="S189" s="480"/>
    </row>
    <row r="190" spans="1:19" ht="15" customHeight="1" x14ac:dyDescent="0.25">
      <c r="A190" s="236" t="str">
        <f>IF(ISBLANK('A1'!A190),"",'A1'!A190)</f>
        <v/>
      </c>
      <c r="B190" s="35" t="str">
        <f>IF(ISBLANK('A1'!B190),"",'A1'!B190)</f>
        <v/>
      </c>
      <c r="C190" s="36" t="str">
        <f>IF(ISBLANK('A1'!D190),"",'A1'!D190)</f>
        <v/>
      </c>
      <c r="D190" s="37" t="str">
        <f>IF(ISBLANK('A1'!G190),"",'A1'!G190)</f>
        <v/>
      </c>
      <c r="E190" s="237" t="str">
        <f>IF(ISBLANK('A1'!H190),"",'A1'!H190)</f>
        <v/>
      </c>
      <c r="F190" s="905"/>
      <c r="G190" s="217"/>
      <c r="H190" s="213"/>
      <c r="I190" s="214"/>
      <c r="J190" s="214"/>
      <c r="K190" s="214"/>
      <c r="L190" s="214"/>
      <c r="M190" s="215"/>
      <c r="N190" s="216"/>
      <c r="O190" s="215"/>
      <c r="P190" s="215"/>
      <c r="Q190" s="217"/>
      <c r="R190" s="382" t="str">
        <f>IF(SUM('A1'!I190,'A1'!L190:P190)=0,"",SUM('A1'!I190,'A1'!L190:P190))</f>
        <v/>
      </c>
      <c r="S190" s="480"/>
    </row>
    <row r="191" spans="1:19" ht="15" customHeight="1" x14ac:dyDescent="0.25">
      <c r="A191" s="236" t="str">
        <f>IF(ISBLANK('A1'!A191),"",'A1'!A191)</f>
        <v/>
      </c>
      <c r="B191" s="35" t="str">
        <f>IF(ISBLANK('A1'!B191),"",'A1'!B191)</f>
        <v/>
      </c>
      <c r="C191" s="36" t="str">
        <f>IF(ISBLANK('A1'!D191),"",'A1'!D191)</f>
        <v/>
      </c>
      <c r="D191" s="37" t="str">
        <f>IF(ISBLANK('A1'!G191),"",'A1'!G191)</f>
        <v/>
      </c>
      <c r="E191" s="237" t="str">
        <f>IF(ISBLANK('A1'!H191),"",'A1'!H191)</f>
        <v/>
      </c>
      <c r="F191" s="905"/>
      <c r="G191" s="217"/>
      <c r="H191" s="213"/>
      <c r="I191" s="214"/>
      <c r="J191" s="214"/>
      <c r="K191" s="214"/>
      <c r="L191" s="214"/>
      <c r="M191" s="215"/>
      <c r="N191" s="216"/>
      <c r="O191" s="215"/>
      <c r="P191" s="215"/>
      <c r="Q191" s="217"/>
      <c r="R191" s="382" t="str">
        <f>IF(SUM('A1'!I191,'A1'!L191:P191)=0,"",SUM('A1'!I191,'A1'!L191:P191))</f>
        <v/>
      </c>
      <c r="S191" s="480"/>
    </row>
    <row r="192" spans="1:19" ht="15" customHeight="1" x14ac:dyDescent="0.25">
      <c r="A192" s="236" t="str">
        <f>IF(ISBLANK('A1'!A192),"",'A1'!A192)</f>
        <v/>
      </c>
      <c r="B192" s="35" t="str">
        <f>IF(ISBLANK('A1'!B192),"",'A1'!B192)</f>
        <v/>
      </c>
      <c r="C192" s="36" t="str">
        <f>IF(ISBLANK('A1'!D192),"",'A1'!D192)</f>
        <v/>
      </c>
      <c r="D192" s="37" t="str">
        <f>IF(ISBLANK('A1'!G192),"",'A1'!G192)</f>
        <v/>
      </c>
      <c r="E192" s="237" t="str">
        <f>IF(ISBLANK('A1'!H192),"",'A1'!H192)</f>
        <v/>
      </c>
      <c r="F192" s="905"/>
      <c r="G192" s="217"/>
      <c r="H192" s="213"/>
      <c r="I192" s="214"/>
      <c r="J192" s="214"/>
      <c r="K192" s="214"/>
      <c r="L192" s="214"/>
      <c r="M192" s="215"/>
      <c r="N192" s="216"/>
      <c r="O192" s="215"/>
      <c r="P192" s="215"/>
      <c r="Q192" s="217"/>
      <c r="R192" s="382" t="str">
        <f>IF(SUM('A1'!I192,'A1'!L192:P192)=0,"",SUM('A1'!I192,'A1'!L192:P192))</f>
        <v/>
      </c>
      <c r="S192" s="480"/>
    </row>
    <row r="193" spans="1:19" ht="15" customHeight="1" x14ac:dyDescent="0.25">
      <c r="A193" s="236" t="str">
        <f>IF(ISBLANK('A1'!A193),"",'A1'!A193)</f>
        <v/>
      </c>
      <c r="B193" s="35" t="str">
        <f>IF(ISBLANK('A1'!B193),"",'A1'!B193)</f>
        <v/>
      </c>
      <c r="C193" s="36" t="str">
        <f>IF(ISBLANK('A1'!D193),"",'A1'!D193)</f>
        <v/>
      </c>
      <c r="D193" s="37" t="str">
        <f>IF(ISBLANK('A1'!G193),"",'A1'!G193)</f>
        <v/>
      </c>
      <c r="E193" s="237" t="str">
        <f>IF(ISBLANK('A1'!H193),"",'A1'!H193)</f>
        <v/>
      </c>
      <c r="F193" s="905"/>
      <c r="G193" s="217"/>
      <c r="H193" s="213"/>
      <c r="I193" s="214"/>
      <c r="J193" s="214"/>
      <c r="K193" s="214"/>
      <c r="L193" s="214"/>
      <c r="M193" s="215"/>
      <c r="N193" s="216"/>
      <c r="O193" s="215"/>
      <c r="P193" s="215"/>
      <c r="Q193" s="217"/>
      <c r="R193" s="382" t="str">
        <f>IF(SUM('A1'!I193,'A1'!L193:P193)=0,"",SUM('A1'!I193,'A1'!L193:P193))</f>
        <v/>
      </c>
      <c r="S193" s="480"/>
    </row>
    <row r="194" spans="1:19" ht="15" customHeight="1" x14ac:dyDescent="0.25">
      <c r="A194" s="236" t="str">
        <f>IF(ISBLANK('A1'!A194),"",'A1'!A194)</f>
        <v/>
      </c>
      <c r="B194" s="35" t="str">
        <f>IF(ISBLANK('A1'!B194),"",'A1'!B194)</f>
        <v/>
      </c>
      <c r="C194" s="36" t="str">
        <f>IF(ISBLANK('A1'!D194),"",'A1'!D194)</f>
        <v/>
      </c>
      <c r="D194" s="37" t="str">
        <f>IF(ISBLANK('A1'!G194),"",'A1'!G194)</f>
        <v/>
      </c>
      <c r="E194" s="237" t="str">
        <f>IF(ISBLANK('A1'!H194),"",'A1'!H194)</f>
        <v/>
      </c>
      <c r="F194" s="905"/>
      <c r="G194" s="217"/>
      <c r="H194" s="213"/>
      <c r="I194" s="214"/>
      <c r="J194" s="214"/>
      <c r="K194" s="214"/>
      <c r="L194" s="214"/>
      <c r="M194" s="215"/>
      <c r="N194" s="216"/>
      <c r="O194" s="215"/>
      <c r="P194" s="215"/>
      <c r="Q194" s="217"/>
      <c r="R194" s="382" t="str">
        <f>IF(SUM('A1'!I194,'A1'!L194:P194)=0,"",SUM('A1'!I194,'A1'!L194:P194))</f>
        <v/>
      </c>
      <c r="S194" s="480"/>
    </row>
    <row r="195" spans="1:19" ht="15" customHeight="1" x14ac:dyDescent="0.25">
      <c r="A195" s="236" t="str">
        <f>IF(ISBLANK('A1'!A195),"",'A1'!A195)</f>
        <v/>
      </c>
      <c r="B195" s="35" t="str">
        <f>IF(ISBLANK('A1'!B195),"",'A1'!B195)</f>
        <v/>
      </c>
      <c r="C195" s="36" t="str">
        <f>IF(ISBLANK('A1'!D195),"",'A1'!D195)</f>
        <v/>
      </c>
      <c r="D195" s="37" t="str">
        <f>IF(ISBLANK('A1'!G195),"",'A1'!G195)</f>
        <v/>
      </c>
      <c r="E195" s="237" t="str">
        <f>IF(ISBLANK('A1'!H195),"",'A1'!H195)</f>
        <v/>
      </c>
      <c r="F195" s="905"/>
      <c r="G195" s="217"/>
      <c r="H195" s="213"/>
      <c r="I195" s="214"/>
      <c r="J195" s="214"/>
      <c r="K195" s="214"/>
      <c r="L195" s="214"/>
      <c r="M195" s="215"/>
      <c r="N195" s="216"/>
      <c r="O195" s="215"/>
      <c r="P195" s="215"/>
      <c r="Q195" s="217"/>
      <c r="R195" s="382" t="str">
        <f>IF(SUM('A1'!I195,'A1'!L195:P195)=0,"",SUM('A1'!I195,'A1'!L195:P195))</f>
        <v/>
      </c>
      <c r="S195" s="480"/>
    </row>
    <row r="196" spans="1:19" ht="15" customHeight="1" thickBot="1" x14ac:dyDescent="0.3">
      <c r="A196" s="238" t="str">
        <f>IF(ISBLANK('A1'!A196),"",'A1'!A196)</f>
        <v/>
      </c>
      <c r="B196" s="38" t="str">
        <f>IF(ISBLANK('A1'!B196),"",'A1'!B196)</f>
        <v/>
      </c>
      <c r="C196" s="39" t="str">
        <f>IF(ISBLANK('A1'!D196),"",'A1'!D196)</f>
        <v/>
      </c>
      <c r="D196" s="40" t="str">
        <f>IF(ISBLANK('A1'!G196),"",'A1'!G196)</f>
        <v/>
      </c>
      <c r="E196" s="239" t="str">
        <f>IF(ISBLANK('A1'!H196),"",'A1'!H196)</f>
        <v/>
      </c>
      <c r="F196" s="906"/>
      <c r="G196" s="223"/>
      <c r="H196" s="219"/>
      <c r="I196" s="220"/>
      <c r="J196" s="220"/>
      <c r="K196" s="220"/>
      <c r="L196" s="220"/>
      <c r="M196" s="221"/>
      <c r="N196" s="222"/>
      <c r="O196" s="221"/>
      <c r="P196" s="221"/>
      <c r="Q196" s="223"/>
      <c r="R196" s="383" t="str">
        <f>IF(SUM('A1'!I196,'A1'!L196:P196)=0,"",SUM('A1'!I196,'A1'!L196:P196))</f>
        <v/>
      </c>
      <c r="S196" s="481"/>
    </row>
  </sheetData>
  <sheetProtection algorithmName="SHA-512" hashValue="Wi1W+YyHj+dY0BFUeqOWOTUWsMzY+S8pLs0aD8+jPRrIWravY8/3D9gsA9mvWazpwSSbu5xB+OEnnZ2kb+bpkw==" saltValue="db2UJvIt49RpBVHRG7x8iA=="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zoomScaleNormal="100" workbookViewId="0">
      <selection activeCell="T75" sqref="T75"/>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20" t="s">
        <v>196</v>
      </c>
      <c r="B9" s="1120"/>
      <c r="C9" s="1120"/>
      <c r="D9" s="1120"/>
      <c r="E9" s="1120"/>
      <c r="F9" s="1120"/>
      <c r="G9" s="1120"/>
      <c r="H9" s="1120"/>
      <c r="I9" s="1120"/>
      <c r="J9" s="1120"/>
      <c r="K9" s="1120"/>
      <c r="L9" s="1120"/>
      <c r="M9" s="1120"/>
      <c r="N9" s="91"/>
      <c r="O9" s="91"/>
      <c r="P9" s="91"/>
      <c r="Q9" s="91"/>
      <c r="R9" s="91"/>
      <c r="S9" s="91"/>
      <c r="T9" s="91"/>
      <c r="U9" s="91"/>
    </row>
    <row r="10" spans="1:21" ht="18.75" x14ac:dyDescent="0.25">
      <c r="A10" s="1120" t="s">
        <v>628</v>
      </c>
      <c r="B10" s="1120"/>
      <c r="C10" s="1120"/>
      <c r="D10" s="1120"/>
      <c r="E10" s="1120"/>
      <c r="F10" s="1120"/>
      <c r="G10" s="1120"/>
      <c r="H10" s="1120"/>
      <c r="I10" s="1120"/>
      <c r="J10" s="1120"/>
      <c r="K10" s="1120"/>
      <c r="L10" s="1120"/>
      <c r="M10" s="1120"/>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21" t="s">
        <v>799</v>
      </c>
      <c r="B12" s="1121"/>
      <c r="C12" s="1121"/>
      <c r="D12" s="1121"/>
      <c r="E12" s="91"/>
      <c r="F12" s="1121" t="s">
        <v>800</v>
      </c>
      <c r="G12" s="1121"/>
      <c r="H12" s="1121"/>
      <c r="I12" s="1121"/>
      <c r="J12" s="1121"/>
      <c r="K12" s="1121"/>
      <c r="L12" s="1121"/>
      <c r="M12" s="1121"/>
      <c r="N12" s="91"/>
      <c r="O12" s="1121" t="s">
        <v>801</v>
      </c>
      <c r="P12" s="1122"/>
      <c r="Q12" s="1122"/>
      <c r="R12" s="1122"/>
      <c r="S12" s="1122"/>
      <c r="T12" s="1122"/>
      <c r="U12" s="1122"/>
    </row>
    <row r="13" spans="1:21" x14ac:dyDescent="0.25">
      <c r="A13" s="1115"/>
      <c r="B13" s="1113" t="s">
        <v>166</v>
      </c>
      <c r="C13" s="181"/>
      <c r="D13" s="1113" t="s">
        <v>334</v>
      </c>
      <c r="E13" s="91"/>
      <c r="F13" s="1113"/>
      <c r="G13" s="1117" t="s">
        <v>166</v>
      </c>
      <c r="H13" s="1118"/>
      <c r="I13" s="1119"/>
      <c r="J13" s="91"/>
      <c r="K13" s="1117" t="s">
        <v>334</v>
      </c>
      <c r="L13" s="1118"/>
      <c r="M13" s="1119"/>
      <c r="N13" s="91"/>
      <c r="O13" s="417" t="s">
        <v>446</v>
      </c>
      <c r="P13" s="1117" t="s">
        <v>332</v>
      </c>
      <c r="Q13" s="1118"/>
      <c r="R13" s="1119"/>
      <c r="S13" s="1117" t="s">
        <v>333</v>
      </c>
      <c r="T13" s="1119"/>
      <c r="U13" s="1113" t="s">
        <v>324</v>
      </c>
    </row>
    <row r="14" spans="1:21" ht="26.25" thickBot="1" x14ac:dyDescent="0.3">
      <c r="A14" s="1116"/>
      <c r="B14" s="1114"/>
      <c r="C14" s="181"/>
      <c r="D14" s="1114"/>
      <c r="E14" s="91"/>
      <c r="F14" s="1114"/>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4"/>
    </row>
    <row r="15" spans="1:21" x14ac:dyDescent="0.25">
      <c r="A15" s="357" t="s">
        <v>298</v>
      </c>
      <c r="B15" s="320"/>
      <c r="C15" s="321"/>
      <c r="D15" s="361"/>
      <c r="E15" s="91"/>
      <c r="F15" s="52" t="s">
        <v>325</v>
      </c>
      <c r="G15" s="324"/>
      <c r="H15" s="499"/>
      <c r="I15" s="325"/>
      <c r="J15" s="326"/>
      <c r="K15" s="324"/>
      <c r="L15" s="499"/>
      <c r="M15" s="325"/>
      <c r="N15" s="91"/>
      <c r="O15" s="174" t="s">
        <v>240</v>
      </c>
      <c r="P15" s="327"/>
      <c r="Q15" s="336"/>
      <c r="R15" s="337"/>
      <c r="S15" s="327"/>
      <c r="T15" s="337"/>
      <c r="U15" s="355">
        <f t="shared" ref="U15:U16" si="0">SUM(P15:T15)</f>
        <v>0</v>
      </c>
    </row>
    <row r="16" spans="1:21" x14ac:dyDescent="0.25">
      <c r="A16" s="358" t="s">
        <v>299</v>
      </c>
      <c r="B16" s="322"/>
      <c r="C16" s="321"/>
      <c r="D16" s="322"/>
      <c r="E16" s="91"/>
      <c r="F16" s="174">
        <v>20</v>
      </c>
      <c r="G16" s="327"/>
      <c r="H16" s="336"/>
      <c r="I16" s="328"/>
      <c r="J16" s="326"/>
      <c r="K16" s="327"/>
      <c r="L16" s="336"/>
      <c r="M16" s="328"/>
      <c r="N16" s="91"/>
      <c r="O16" s="175" t="s">
        <v>330</v>
      </c>
      <c r="P16" s="329"/>
      <c r="Q16" s="444"/>
      <c r="R16" s="445"/>
      <c r="S16" s="329"/>
      <c r="T16" s="445"/>
      <c r="U16" s="446">
        <f t="shared" si="0"/>
        <v>0</v>
      </c>
    </row>
    <row r="17" spans="1:21" x14ac:dyDescent="0.25">
      <c r="A17" s="358" t="s">
        <v>300</v>
      </c>
      <c r="B17" s="322"/>
      <c r="C17" s="321"/>
      <c r="D17" s="322"/>
      <c r="E17" s="91"/>
      <c r="F17" s="174">
        <v>21</v>
      </c>
      <c r="G17" s="327"/>
      <c r="H17" s="336"/>
      <c r="I17" s="328"/>
      <c r="J17" s="326"/>
      <c r="K17" s="327"/>
      <c r="L17" s="336"/>
      <c r="M17" s="328"/>
      <c r="N17" s="91"/>
      <c r="O17" s="419" t="s">
        <v>448</v>
      </c>
      <c r="P17" s="1111"/>
      <c r="Q17" s="1012"/>
      <c r="R17" s="1112"/>
      <c r="S17" s="440"/>
      <c r="T17" s="441"/>
      <c r="U17" s="338">
        <f>SUM(P17:T17)</f>
        <v>0</v>
      </c>
    </row>
    <row r="18" spans="1:21" x14ac:dyDescent="0.25">
      <c r="A18" s="358" t="s">
        <v>301</v>
      </c>
      <c r="B18" s="322"/>
      <c r="C18" s="321"/>
      <c r="D18" s="322"/>
      <c r="E18" s="91"/>
      <c r="F18" s="174">
        <v>22</v>
      </c>
      <c r="G18" s="327"/>
      <c r="H18" s="336"/>
      <c r="I18" s="328"/>
      <c r="J18" s="326"/>
      <c r="K18" s="327"/>
      <c r="L18" s="336"/>
      <c r="M18" s="328"/>
      <c r="N18" s="91"/>
      <c r="O18" s="466" t="s">
        <v>449</v>
      </c>
      <c r="P18" s="1111"/>
      <c r="Q18" s="1012"/>
      <c r="R18" s="1112"/>
      <c r="S18" s="440"/>
      <c r="T18" s="441"/>
      <c r="U18" s="338">
        <f>SUM(P18:T18)</f>
        <v>0</v>
      </c>
    </row>
    <row r="19" spans="1:21" ht="15.75" thickBot="1" x14ac:dyDescent="0.3">
      <c r="A19" s="358" t="s">
        <v>302</v>
      </c>
      <c r="B19" s="322"/>
      <c r="C19" s="321"/>
      <c r="D19" s="322"/>
      <c r="E19" s="91"/>
      <c r="F19" s="174">
        <v>23</v>
      </c>
      <c r="G19" s="327"/>
      <c r="H19" s="336"/>
      <c r="I19" s="328"/>
      <c r="J19" s="326"/>
      <c r="K19" s="327"/>
      <c r="L19" s="336"/>
      <c r="M19" s="328"/>
      <c r="N19" s="91"/>
      <c r="O19" s="476" t="s">
        <v>473</v>
      </c>
      <c r="P19" s="1109"/>
      <c r="Q19" s="1016"/>
      <c r="R19" s="1110"/>
      <c r="S19" s="442"/>
      <c r="T19" s="443"/>
      <c r="U19" s="339">
        <f>SUM(P19:T19)</f>
        <v>0</v>
      </c>
    </row>
    <row r="20" spans="1:21" x14ac:dyDescent="0.25">
      <c r="A20" s="358"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358"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358"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358"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358"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358"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358"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358"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358"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358"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358"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358"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358"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358"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358"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358"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358" t="s">
        <v>319</v>
      </c>
      <c r="B36" s="322"/>
      <c r="C36" s="321"/>
      <c r="D36" s="322"/>
      <c r="E36" s="91"/>
      <c r="F36" s="174">
        <v>40</v>
      </c>
      <c r="G36" s="327"/>
      <c r="H36" s="336"/>
      <c r="I36" s="328"/>
      <c r="J36" s="326"/>
      <c r="K36" s="327"/>
      <c r="L36" s="336"/>
      <c r="M36" s="328"/>
      <c r="N36" s="91"/>
      <c r="O36" s="91"/>
      <c r="P36" s="91"/>
      <c r="Q36" s="91"/>
      <c r="R36" s="91"/>
      <c r="S36" s="91"/>
      <c r="T36" s="600"/>
      <c r="U36" s="600"/>
    </row>
    <row r="37" spans="1:21" ht="14.45" customHeight="1" x14ac:dyDescent="0.25">
      <c r="A37" s="358"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358"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358"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358"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599"/>
      <c r="P48" s="599"/>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599"/>
      <c r="P49" s="599"/>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H196"/>
  <sheetViews>
    <sheetView topLeftCell="A7" zoomScaleNormal="100" workbookViewId="0">
      <selection activeCell="K19" sqref="K19"/>
    </sheetView>
  </sheetViews>
  <sheetFormatPr defaultColWidth="9.140625" defaultRowHeight="15" x14ac:dyDescent="0.25"/>
  <cols>
    <col min="1" max="1" width="45.7109375" style="84" customWidth="1"/>
    <col min="2" max="2" width="13.7109375" style="84" customWidth="1"/>
    <col min="3" max="19" width="10.7109375" style="84" customWidth="1"/>
    <col min="20" max="21" width="13.7109375" style="84" customWidth="1"/>
    <col min="22" max="23" width="13.7109375" style="92" customWidth="1"/>
    <col min="24" max="25" width="13.7109375" style="84" customWidth="1"/>
    <col min="26" max="26" width="9.140625" style="84"/>
    <col min="27" max="27" width="0" style="822" hidden="1" customWidth="1"/>
    <col min="28" max="32" width="0" style="825" hidden="1" customWidth="1"/>
    <col min="33" max="33" width="0" style="45" hidden="1" customWidth="1"/>
    <col min="34" max="34" width="0" style="825" hidden="1" customWidth="1"/>
    <col min="35" max="16384" width="9.140625" style="84"/>
  </cols>
  <sheetData>
    <row r="1" spans="1:34" s="93" customFormat="1" ht="15" customHeight="1" x14ac:dyDescent="0.25">
      <c r="V1" s="90"/>
      <c r="W1" s="90"/>
      <c r="AA1" s="821"/>
      <c r="AB1" s="824"/>
      <c r="AC1" s="824"/>
      <c r="AD1" s="824"/>
      <c r="AE1" s="824"/>
      <c r="AF1" s="824"/>
      <c r="AG1" s="380"/>
      <c r="AH1" s="824"/>
    </row>
    <row r="2" spans="1:34" s="93" customFormat="1" ht="15" customHeight="1" x14ac:dyDescent="0.25">
      <c r="V2" s="90"/>
      <c r="W2" s="90"/>
      <c r="AA2" s="821"/>
      <c r="AB2" s="824"/>
      <c r="AC2" s="824"/>
      <c r="AD2" s="824"/>
      <c r="AE2" s="824"/>
      <c r="AF2" s="824"/>
      <c r="AG2" s="380"/>
      <c r="AH2" s="824"/>
    </row>
    <row r="3" spans="1:34" s="93" customFormat="1" ht="15" customHeight="1" x14ac:dyDescent="0.25">
      <c r="V3" s="90"/>
      <c r="W3" s="90"/>
      <c r="AA3" s="821"/>
      <c r="AB3" s="824"/>
      <c r="AC3" s="824"/>
      <c r="AD3" s="824"/>
      <c r="AE3" s="824"/>
      <c r="AF3" s="824"/>
      <c r="AG3" s="380"/>
      <c r="AH3" s="824"/>
    </row>
    <row r="4" spans="1:34" s="93" customFormat="1" ht="15" customHeight="1" x14ac:dyDescent="0.25">
      <c r="V4" s="90"/>
      <c r="W4" s="90"/>
      <c r="AA4" s="821"/>
      <c r="AB4" s="824"/>
      <c r="AC4" s="824"/>
      <c r="AD4" s="824"/>
      <c r="AE4" s="824"/>
      <c r="AF4" s="824"/>
      <c r="AG4" s="380"/>
      <c r="AH4" s="824"/>
    </row>
    <row r="5" spans="1:34" s="93" customFormat="1" ht="15" customHeight="1" x14ac:dyDescent="0.25">
      <c r="V5" s="90"/>
      <c r="W5" s="90"/>
      <c r="AA5" s="821"/>
      <c r="AB5" s="824"/>
      <c r="AC5" s="824"/>
      <c r="AD5" s="824"/>
      <c r="AE5" s="824"/>
      <c r="AF5" s="824"/>
      <c r="AG5" s="380"/>
      <c r="AH5" s="824"/>
    </row>
    <row r="6" spans="1:34" s="93" customFormat="1" ht="15" customHeight="1" x14ac:dyDescent="0.25">
      <c r="V6" s="90"/>
      <c r="W6" s="90"/>
      <c r="AA6" s="821"/>
      <c r="AB6" s="824"/>
      <c r="AC6" s="824"/>
      <c r="AD6" s="824"/>
      <c r="AE6" s="824"/>
      <c r="AF6" s="824"/>
      <c r="AG6" s="380"/>
      <c r="AH6" s="824"/>
    </row>
    <row r="7" spans="1:34" s="93" customFormat="1" ht="15" customHeight="1" x14ac:dyDescent="0.25">
      <c r="V7" s="90"/>
      <c r="W7" s="90"/>
      <c r="AA7" s="821"/>
      <c r="AB7" s="824"/>
      <c r="AC7" s="824"/>
      <c r="AD7" s="824"/>
      <c r="AE7" s="824"/>
      <c r="AF7" s="824"/>
      <c r="AG7" s="380"/>
      <c r="AH7" s="824"/>
    </row>
    <row r="8" spans="1:34" s="93" customFormat="1" ht="15" customHeight="1" thickBot="1" x14ac:dyDescent="0.3">
      <c r="V8" s="90"/>
      <c r="W8" s="90"/>
      <c r="AA8" s="821"/>
      <c r="AB8" s="824"/>
      <c r="AC8" s="824"/>
      <c r="AD8" s="824"/>
      <c r="AE8" s="824"/>
      <c r="AF8" s="824"/>
      <c r="AG8" s="380"/>
      <c r="AH8" s="824"/>
    </row>
    <row r="9" spans="1:34" ht="18.75" x14ac:dyDescent="0.25">
      <c r="A9" s="1123" t="s">
        <v>409</v>
      </c>
      <c r="B9" s="1123"/>
      <c r="C9" s="1123"/>
      <c r="D9" s="1123"/>
      <c r="E9" s="1123"/>
      <c r="F9" s="1123"/>
      <c r="G9" s="1123"/>
      <c r="H9" s="1123"/>
      <c r="I9" s="1123"/>
      <c r="J9" s="1123"/>
      <c r="K9" s="1123"/>
      <c r="L9" s="1123"/>
      <c r="M9" s="1084" t="s">
        <v>530</v>
      </c>
      <c r="N9" s="1085"/>
      <c r="O9" s="1085"/>
      <c r="P9" s="1086"/>
      <c r="Q9" s="674" t="str">
        <f>Home!J23</f>
        <v/>
      </c>
      <c r="R9" s="1090" t="s">
        <v>542</v>
      </c>
      <c r="S9" s="1150"/>
      <c r="T9" s="1150"/>
      <c r="U9" s="1150"/>
      <c r="V9" s="91"/>
      <c r="W9" s="600"/>
      <c r="X9" s="94"/>
      <c r="Y9" s="94"/>
    </row>
    <row r="10" spans="1:34" ht="19.5" thickBot="1" x14ac:dyDescent="0.3">
      <c r="A10" s="1123" t="s">
        <v>21</v>
      </c>
      <c r="B10" s="1123"/>
      <c r="C10" s="1123"/>
      <c r="D10" s="1123"/>
      <c r="E10" s="1123"/>
      <c r="F10" s="1123"/>
      <c r="G10" s="1123"/>
      <c r="H10" s="1123"/>
      <c r="I10" s="1123"/>
      <c r="J10" s="1123"/>
      <c r="K10" s="1123"/>
      <c r="L10" s="1123"/>
      <c r="M10" s="1087" t="s">
        <v>531</v>
      </c>
      <c r="N10" s="1088"/>
      <c r="O10" s="1088"/>
      <c r="P10" s="1089"/>
      <c r="Q10" s="675" t="str">
        <f>Home!J24</f>
        <v/>
      </c>
      <c r="R10" s="1090" t="s">
        <v>542</v>
      </c>
      <c r="S10" s="1150"/>
      <c r="T10" s="1150"/>
      <c r="U10" s="1150"/>
      <c r="V10" s="91"/>
      <c r="W10" s="600"/>
      <c r="X10" s="94"/>
      <c r="Y10" s="94"/>
    </row>
    <row r="11" spans="1:34" ht="15.75" customHeight="1" thickBot="1" x14ac:dyDescent="0.3">
      <c r="A11" s="94"/>
      <c r="B11" s="94"/>
      <c r="C11" s="94"/>
      <c r="D11" s="94"/>
      <c r="E11" s="94"/>
      <c r="F11" s="94"/>
      <c r="G11" s="94"/>
      <c r="H11" s="94"/>
      <c r="I11" s="94"/>
      <c r="J11" s="94"/>
      <c r="K11" s="94"/>
      <c r="L11" s="94"/>
      <c r="M11" s="94"/>
      <c r="N11" s="94"/>
      <c r="O11" s="94"/>
      <c r="P11" s="94"/>
      <c r="Q11" s="94"/>
      <c r="R11" s="94"/>
      <c r="S11" s="94"/>
      <c r="T11" s="94"/>
      <c r="U11" s="94"/>
      <c r="V11" s="91"/>
      <c r="W11" s="600"/>
      <c r="X11" s="94"/>
      <c r="Y11" s="94"/>
    </row>
    <row r="12" spans="1:34" ht="45.75" customHeight="1" thickBot="1" x14ac:dyDescent="0.3">
      <c r="A12" s="1144" t="s">
        <v>194</v>
      </c>
      <c r="B12" s="1136" t="s">
        <v>401</v>
      </c>
      <c r="C12" s="1139" t="s">
        <v>402</v>
      </c>
      <c r="D12" s="1147" t="s">
        <v>23</v>
      </c>
      <c r="E12" s="1124" t="s">
        <v>723</v>
      </c>
      <c r="F12" s="1125"/>
      <c r="G12" s="1125"/>
      <c r="H12" s="1125"/>
      <c r="I12" s="1125"/>
      <c r="J12" s="1125"/>
      <c r="K12" s="1125"/>
      <c r="L12" s="1125"/>
      <c r="M12" s="1124" t="s">
        <v>724</v>
      </c>
      <c r="N12" s="1125"/>
      <c r="O12" s="1125"/>
      <c r="P12" s="1125"/>
      <c r="Q12" s="1125"/>
      <c r="R12" s="1125"/>
      <c r="S12" s="1125"/>
      <c r="T12" s="1133" t="s">
        <v>512</v>
      </c>
      <c r="U12" s="1134"/>
      <c r="V12" s="1134"/>
      <c r="W12" s="1135"/>
      <c r="X12" s="1064" t="s">
        <v>412</v>
      </c>
      <c r="Y12" s="1104"/>
    </row>
    <row r="13" spans="1:34" ht="15.75" customHeight="1" x14ac:dyDescent="0.25">
      <c r="A13" s="1145"/>
      <c r="B13" s="1137"/>
      <c r="C13" s="1140"/>
      <c r="D13" s="1148"/>
      <c r="E13" s="1142" t="s">
        <v>25</v>
      </c>
      <c r="F13" s="1143"/>
      <c r="G13" s="1128" t="s">
        <v>26</v>
      </c>
      <c r="H13" s="1129"/>
      <c r="I13" s="1129"/>
      <c r="J13" s="1129"/>
      <c r="K13" s="1129"/>
      <c r="L13" s="1129"/>
      <c r="M13" s="1126" t="s">
        <v>184</v>
      </c>
      <c r="N13" s="1128" t="s">
        <v>26</v>
      </c>
      <c r="O13" s="1129"/>
      <c r="P13" s="1129"/>
      <c r="Q13" s="1129"/>
      <c r="R13" s="1129"/>
      <c r="S13" s="1130"/>
      <c r="T13" s="1131" t="s">
        <v>294</v>
      </c>
      <c r="U13" s="1151" t="s">
        <v>293</v>
      </c>
      <c r="V13" s="1095" t="s">
        <v>567</v>
      </c>
      <c r="W13" s="1102" t="s">
        <v>568</v>
      </c>
      <c r="X13" s="1058" t="s">
        <v>411</v>
      </c>
      <c r="Y13" s="1102" t="s">
        <v>477</v>
      </c>
    </row>
    <row r="14" spans="1:34" ht="51.75" customHeight="1" x14ac:dyDescent="0.25">
      <c r="A14" s="1145"/>
      <c r="B14" s="1137"/>
      <c r="C14" s="1140"/>
      <c r="D14" s="1148"/>
      <c r="E14" s="662" t="s">
        <v>31</v>
      </c>
      <c r="F14" s="663" t="s">
        <v>30</v>
      </c>
      <c r="G14" s="626" t="s">
        <v>36</v>
      </c>
      <c r="H14" s="627" t="s">
        <v>29</v>
      </c>
      <c r="I14" s="628" t="s">
        <v>32</v>
      </c>
      <c r="J14" s="628" t="s">
        <v>33</v>
      </c>
      <c r="K14" s="628" t="s">
        <v>34</v>
      </c>
      <c r="L14" s="629" t="s">
        <v>125</v>
      </c>
      <c r="M14" s="1127"/>
      <c r="N14" s="634" t="s">
        <v>178</v>
      </c>
      <c r="O14" s="878" t="s">
        <v>743</v>
      </c>
      <c r="P14" s="635" t="s">
        <v>733</v>
      </c>
      <c r="Q14" s="635" t="s">
        <v>181</v>
      </c>
      <c r="R14" s="635" t="s">
        <v>182</v>
      </c>
      <c r="S14" s="636" t="s">
        <v>183</v>
      </c>
      <c r="T14" s="1132"/>
      <c r="U14" s="1152"/>
      <c r="V14" s="1096"/>
      <c r="W14" s="1103"/>
      <c r="X14" s="1105"/>
      <c r="Y14" s="1106"/>
    </row>
    <row r="15" spans="1:34" s="95" customFormat="1" ht="15.75" customHeight="1" thickBot="1" x14ac:dyDescent="0.3">
      <c r="A15" s="1146"/>
      <c r="B15" s="1138"/>
      <c r="C15" s="1141"/>
      <c r="D15" s="1149"/>
      <c r="E15" s="664" t="s">
        <v>27</v>
      </c>
      <c r="F15" s="665" t="s">
        <v>28</v>
      </c>
      <c r="G15" s="630" t="s">
        <v>27</v>
      </c>
      <c r="H15" s="631" t="s">
        <v>27</v>
      </c>
      <c r="I15" s="632" t="s">
        <v>27</v>
      </c>
      <c r="J15" s="632" t="s">
        <v>27</v>
      </c>
      <c r="K15" s="632" t="s">
        <v>27</v>
      </c>
      <c r="L15" s="633" t="s">
        <v>27</v>
      </c>
      <c r="M15" s="664" t="s">
        <v>177</v>
      </c>
      <c r="N15" s="631" t="s">
        <v>177</v>
      </c>
      <c r="O15" s="637" t="s">
        <v>177</v>
      </c>
      <c r="P15" s="632" t="s">
        <v>177</v>
      </c>
      <c r="Q15" s="632" t="s">
        <v>177</v>
      </c>
      <c r="R15" s="632" t="s">
        <v>177</v>
      </c>
      <c r="S15" s="638" t="s">
        <v>177</v>
      </c>
      <c r="T15" s="79" t="s">
        <v>177</v>
      </c>
      <c r="U15" s="154" t="s">
        <v>177</v>
      </c>
      <c r="V15" s="705" t="s">
        <v>177</v>
      </c>
      <c r="W15" s="379" t="s">
        <v>177</v>
      </c>
      <c r="X15" s="731" t="s">
        <v>27</v>
      </c>
      <c r="Y15" s="379" t="s">
        <v>476</v>
      </c>
      <c r="AA15" s="823"/>
      <c r="AB15" s="826"/>
      <c r="AC15" s="826"/>
      <c r="AD15" s="826"/>
      <c r="AE15" s="826"/>
      <c r="AF15" s="826"/>
      <c r="AG15" s="44"/>
      <c r="AH15" s="826"/>
    </row>
    <row r="16" spans="1:34" ht="15.75" customHeight="1" thickBot="1" x14ac:dyDescent="0.3">
      <c r="A16" s="840"/>
      <c r="B16" s="241"/>
      <c r="C16" s="841"/>
      <c r="D16" s="242" t="s">
        <v>173</v>
      </c>
      <c r="E16" s="842">
        <f>SUM(E17:E196)</f>
        <v>0</v>
      </c>
      <c r="F16" s="843"/>
      <c r="G16" s="842">
        <f t="shared" ref="G16:X16" si="0">SUM(G17:G196)</f>
        <v>0</v>
      </c>
      <c r="H16" s="842">
        <f t="shared" si="0"/>
        <v>0</v>
      </c>
      <c r="I16" s="842">
        <f t="shared" si="0"/>
        <v>0</v>
      </c>
      <c r="J16" s="842">
        <f t="shared" si="0"/>
        <v>0</v>
      </c>
      <c r="K16" s="842">
        <f t="shared" si="0"/>
        <v>0</v>
      </c>
      <c r="L16" s="842">
        <f t="shared" si="0"/>
        <v>0</v>
      </c>
      <c r="M16" s="844">
        <f t="shared" si="0"/>
        <v>0</v>
      </c>
      <c r="N16" s="844">
        <f t="shared" si="0"/>
        <v>0</v>
      </c>
      <c r="O16" s="844">
        <f t="shared" si="0"/>
        <v>0</v>
      </c>
      <c r="P16" s="844">
        <f t="shared" si="0"/>
        <v>0</v>
      </c>
      <c r="Q16" s="844">
        <f t="shared" si="0"/>
        <v>0</v>
      </c>
      <c r="R16" s="844">
        <f t="shared" si="0"/>
        <v>0</v>
      </c>
      <c r="S16" s="844">
        <f t="shared" si="0"/>
        <v>0</v>
      </c>
      <c r="T16" s="844">
        <f t="shared" si="0"/>
        <v>0</v>
      </c>
      <c r="U16" s="844">
        <f t="shared" si="0"/>
        <v>0</v>
      </c>
      <c r="V16" s="845">
        <f t="shared" si="0"/>
        <v>0</v>
      </c>
      <c r="W16" s="845">
        <f t="shared" si="0"/>
        <v>0</v>
      </c>
      <c r="X16" s="846">
        <f t="shared" si="0"/>
        <v>0</v>
      </c>
      <c r="Y16" s="846"/>
      <c r="AA16" s="830" t="s">
        <v>642</v>
      </c>
      <c r="AB16" s="831" t="s">
        <v>29</v>
      </c>
      <c r="AC16" s="831" t="s">
        <v>32</v>
      </c>
      <c r="AD16" s="831" t="s">
        <v>33</v>
      </c>
      <c r="AE16" s="831" t="s">
        <v>34</v>
      </c>
      <c r="AF16" s="831" t="s">
        <v>125</v>
      </c>
      <c r="AG16" s="832" t="s">
        <v>643</v>
      </c>
      <c r="AH16" s="831" t="s">
        <v>644</v>
      </c>
    </row>
    <row r="17" spans="1:34" ht="15" customHeight="1" x14ac:dyDescent="0.25">
      <c r="A17" s="85"/>
      <c r="B17" s="63"/>
      <c r="C17" s="194"/>
      <c r="D17" s="243" t="str">
        <f>IF(ISBLANK(A17),"",AA17)</f>
        <v/>
      </c>
      <c r="E17" s="200"/>
      <c r="F17" s="244"/>
      <c r="G17" s="250" t="str">
        <f>IF(SUM(H17:L17)=0,"",SUM(H17:L17))</f>
        <v/>
      </c>
      <c r="H17" s="224"/>
      <c r="I17" s="225"/>
      <c r="J17" s="225"/>
      <c r="K17" s="225"/>
      <c r="L17" s="226"/>
      <c r="M17" s="206"/>
      <c r="N17" s="207"/>
      <c r="O17" s="208"/>
      <c r="P17" s="208"/>
      <c r="Q17" s="208"/>
      <c r="R17" s="208"/>
      <c r="S17" s="209"/>
      <c r="T17" s="210"/>
      <c r="U17" s="209"/>
      <c r="V17" s="209"/>
      <c r="W17" s="211"/>
      <c r="X17" s="381" t="str">
        <f>IF(SUM(E17,H17:L17)=0,"",SUM(E17,H17:L17))</f>
        <v/>
      </c>
      <c r="Y17" s="479"/>
      <c r="AA17" s="827">
        <f>_xlfn.IFNA(INDEX('Delegated Wage Grid'!C$14:C$50,MATCH($A17,ListDelegated,0)),0)</f>
        <v>0</v>
      </c>
      <c r="AB17" s="365">
        <f>_xlfn.IFNA(INDEX('Delegated Wage Grid'!D$14:D$50,MATCH($A17,ListDelegated,0)),0)</f>
        <v>0</v>
      </c>
      <c r="AC17" s="365">
        <f>_xlfn.IFNA(INDEX('Delegated Wage Grid'!E$14:E$50,MATCH($A17,ListDelegated,0)),0)</f>
        <v>0</v>
      </c>
      <c r="AD17" s="365">
        <f>_xlfn.IFNA(INDEX('Delegated Wage Grid'!F$14:F$50,MATCH($A17,ListDelegated,0)),0)</f>
        <v>0</v>
      </c>
      <c r="AE17" s="365">
        <f>_xlfn.IFNA(INDEX('Delegated Wage Grid'!G$14:G$50,MATCH($A17,ListDelegated,0)),0)</f>
        <v>0</v>
      </c>
      <c r="AF17" s="365">
        <f>_xlfn.IFNA(INDEX('Delegated Wage Grid'!H$14:H$50,MATCH($A17,ListDelegated,0)),0)</f>
        <v>0</v>
      </c>
      <c r="AG17" s="365">
        <f>E17*F17</f>
        <v>0</v>
      </c>
      <c r="AH17" s="365">
        <f>SUM(H17*AB17,I17*AC17,J17*AD17,K17*AE17+L17*AF17)</f>
        <v>0</v>
      </c>
    </row>
    <row r="18" spans="1:34" x14ac:dyDescent="0.25">
      <c r="A18" s="86"/>
      <c r="B18" s="65"/>
      <c r="C18" s="195"/>
      <c r="D18" s="245" t="str">
        <f>IF(ISBLANK(A18),"",IF(#REF!=0,"-",#REF!))</f>
        <v/>
      </c>
      <c r="E18" s="202"/>
      <c r="F18" s="246"/>
      <c r="G18" s="251" t="str">
        <f t="shared" ref="G18:G81" si="1">IF(SUM(H18:L18)=0,"",SUM(H18:L18))</f>
        <v/>
      </c>
      <c r="H18" s="227"/>
      <c r="I18" s="228"/>
      <c r="J18" s="228"/>
      <c r="K18" s="228"/>
      <c r="L18" s="229"/>
      <c r="M18" s="212"/>
      <c r="N18" s="213"/>
      <c r="O18" s="214"/>
      <c r="P18" s="214"/>
      <c r="Q18" s="214"/>
      <c r="R18" s="214"/>
      <c r="S18" s="215"/>
      <c r="T18" s="216"/>
      <c r="U18" s="215"/>
      <c r="V18" s="215"/>
      <c r="W18" s="217"/>
      <c r="X18" s="382" t="str">
        <f t="shared" ref="X18:X81" si="2">IF(SUM(E18,H18:L18)=0,"",SUM(E18,H18:L18))</f>
        <v/>
      </c>
      <c r="Y18" s="480"/>
      <c r="AA18" s="827">
        <f>_xlfn.IFNA(INDEX('Delegated Wage Grid'!C$14:C$50,MATCH($A18,ListDelegated,0)),0)</f>
        <v>0</v>
      </c>
      <c r="AB18" s="365">
        <f>_xlfn.IFNA(INDEX('Delegated Wage Grid'!D$14:D$50,MATCH($A18,ListDelegated,0)),0)</f>
        <v>0</v>
      </c>
      <c r="AC18" s="365">
        <f>_xlfn.IFNA(INDEX('Delegated Wage Grid'!E$14:E$50,MATCH($A18,ListDelegated,0)),0)</f>
        <v>0</v>
      </c>
      <c r="AD18" s="365">
        <f>_xlfn.IFNA(INDEX('Delegated Wage Grid'!F$14:F$50,MATCH($A18,ListDelegated,0)),0)</f>
        <v>0</v>
      </c>
      <c r="AE18" s="365">
        <f>_xlfn.IFNA(INDEX('Delegated Wage Grid'!G$14:G$50,MATCH($A18,ListDelegated,0)),0)</f>
        <v>0</v>
      </c>
      <c r="AF18" s="365">
        <f>_xlfn.IFNA(INDEX('Delegated Wage Grid'!H$14:H$50,MATCH($A18,ListDelegated,0)),0)</f>
        <v>0</v>
      </c>
      <c r="AG18" s="365">
        <f t="shared" ref="AG18:AG81" si="3">E18*F18</f>
        <v>0</v>
      </c>
      <c r="AH18" s="365">
        <f t="shared" ref="AH18:AH81" si="4">SUM(H18*AB18,I18*AC18,J18*AD18,K18*AE18+L18*AF18)</f>
        <v>0</v>
      </c>
    </row>
    <row r="19" spans="1:34" x14ac:dyDescent="0.25">
      <c r="A19" s="86"/>
      <c r="B19" s="65"/>
      <c r="C19" s="195"/>
      <c r="D19" s="245" t="str">
        <f>IF(ISBLANK(A19),"",IF(#REF!=0,"-",#REF!))</f>
        <v/>
      </c>
      <c r="E19" s="202"/>
      <c r="F19" s="246"/>
      <c r="G19" s="251" t="str">
        <f t="shared" si="1"/>
        <v/>
      </c>
      <c r="H19" s="227"/>
      <c r="I19" s="228"/>
      <c r="J19" s="228"/>
      <c r="K19" s="228"/>
      <c r="L19" s="229"/>
      <c r="M19" s="212"/>
      <c r="N19" s="213"/>
      <c r="O19" s="214"/>
      <c r="P19" s="214"/>
      <c r="Q19" s="214"/>
      <c r="R19" s="214"/>
      <c r="S19" s="215"/>
      <c r="T19" s="216"/>
      <c r="U19" s="215"/>
      <c r="V19" s="215"/>
      <c r="W19" s="217"/>
      <c r="X19" s="382" t="str">
        <f t="shared" si="2"/>
        <v/>
      </c>
      <c r="Y19" s="480"/>
      <c r="AA19" s="827">
        <f>_xlfn.IFNA(INDEX('Delegated Wage Grid'!C$14:C$50,MATCH($A19,ListDelegated,0)),0)</f>
        <v>0</v>
      </c>
      <c r="AB19" s="365">
        <f>_xlfn.IFNA(INDEX('Delegated Wage Grid'!D$14:D$50,MATCH($A19,ListDelegated,0)),0)</f>
        <v>0</v>
      </c>
      <c r="AC19" s="365">
        <f>_xlfn.IFNA(INDEX('Delegated Wage Grid'!E$14:E$50,MATCH($A19,ListDelegated,0)),0)</f>
        <v>0</v>
      </c>
      <c r="AD19" s="365">
        <f>_xlfn.IFNA(INDEX('Delegated Wage Grid'!F$14:F$50,MATCH($A19,ListDelegated,0)),0)</f>
        <v>0</v>
      </c>
      <c r="AE19" s="365">
        <f>_xlfn.IFNA(INDEX('Delegated Wage Grid'!G$14:G$50,MATCH($A19,ListDelegated,0)),0)</f>
        <v>0</v>
      </c>
      <c r="AF19" s="365">
        <f>_xlfn.IFNA(INDEX('Delegated Wage Grid'!H$14:H$50,MATCH($A19,ListDelegated,0)),0)</f>
        <v>0</v>
      </c>
      <c r="AG19" s="365">
        <f t="shared" si="3"/>
        <v>0</v>
      </c>
      <c r="AH19" s="365">
        <f t="shared" si="4"/>
        <v>0</v>
      </c>
    </row>
    <row r="20" spans="1:34" x14ac:dyDescent="0.25">
      <c r="A20" s="86"/>
      <c r="B20" s="65"/>
      <c r="C20" s="195"/>
      <c r="D20" s="245" t="str">
        <f>IF(ISBLANK(A20),"",IF(#REF!=0,"-",#REF!))</f>
        <v/>
      </c>
      <c r="E20" s="202"/>
      <c r="F20" s="246"/>
      <c r="G20" s="251" t="str">
        <f t="shared" si="1"/>
        <v/>
      </c>
      <c r="H20" s="227"/>
      <c r="I20" s="228"/>
      <c r="J20" s="228"/>
      <c r="K20" s="228"/>
      <c r="L20" s="229"/>
      <c r="M20" s="212"/>
      <c r="N20" s="213"/>
      <c r="O20" s="214"/>
      <c r="P20" s="214"/>
      <c r="Q20" s="214"/>
      <c r="R20" s="214"/>
      <c r="S20" s="215"/>
      <c r="T20" s="216"/>
      <c r="U20" s="215"/>
      <c r="V20" s="215"/>
      <c r="W20" s="217"/>
      <c r="X20" s="382" t="str">
        <f t="shared" si="2"/>
        <v/>
      </c>
      <c r="Y20" s="480"/>
      <c r="AA20" s="827">
        <f>_xlfn.IFNA(INDEX('Delegated Wage Grid'!C$14:C$50,MATCH($A20,ListDelegated,0)),0)</f>
        <v>0</v>
      </c>
      <c r="AB20" s="365">
        <f>_xlfn.IFNA(INDEX('Delegated Wage Grid'!D$14:D$50,MATCH($A20,ListDelegated,0)),0)</f>
        <v>0</v>
      </c>
      <c r="AC20" s="365">
        <f>_xlfn.IFNA(INDEX('Delegated Wage Grid'!E$14:E$50,MATCH($A20,ListDelegated,0)),0)</f>
        <v>0</v>
      </c>
      <c r="AD20" s="365">
        <f>_xlfn.IFNA(INDEX('Delegated Wage Grid'!F$14:F$50,MATCH($A20,ListDelegated,0)),0)</f>
        <v>0</v>
      </c>
      <c r="AE20" s="365">
        <f>_xlfn.IFNA(INDEX('Delegated Wage Grid'!G$14:G$50,MATCH($A20,ListDelegated,0)),0)</f>
        <v>0</v>
      </c>
      <c r="AF20" s="365">
        <f>_xlfn.IFNA(INDEX('Delegated Wage Grid'!H$14:H$50,MATCH($A20,ListDelegated,0)),0)</f>
        <v>0</v>
      </c>
      <c r="AG20" s="365">
        <f t="shared" si="3"/>
        <v>0</v>
      </c>
      <c r="AH20" s="365">
        <f t="shared" si="4"/>
        <v>0</v>
      </c>
    </row>
    <row r="21" spans="1:34" x14ac:dyDescent="0.25">
      <c r="A21" s="86"/>
      <c r="B21" s="65"/>
      <c r="C21" s="195"/>
      <c r="D21" s="245" t="str">
        <f>IF(ISBLANK(A21),"",IF(#REF!=0,"-",#REF!))</f>
        <v/>
      </c>
      <c r="E21" s="202"/>
      <c r="F21" s="246"/>
      <c r="G21" s="251" t="str">
        <f t="shared" si="1"/>
        <v/>
      </c>
      <c r="H21" s="227"/>
      <c r="I21" s="228"/>
      <c r="J21" s="228"/>
      <c r="K21" s="228"/>
      <c r="L21" s="229"/>
      <c r="M21" s="212"/>
      <c r="N21" s="213"/>
      <c r="O21" s="214"/>
      <c r="P21" s="214"/>
      <c r="Q21" s="214"/>
      <c r="R21" s="214"/>
      <c r="S21" s="215"/>
      <c r="T21" s="216"/>
      <c r="U21" s="215"/>
      <c r="V21" s="215"/>
      <c r="W21" s="217"/>
      <c r="X21" s="382" t="str">
        <f t="shared" si="2"/>
        <v/>
      </c>
      <c r="Y21" s="480"/>
      <c r="AA21" s="827">
        <f>_xlfn.IFNA(INDEX('Delegated Wage Grid'!C$14:C$50,MATCH($A21,ListDelegated,0)),0)</f>
        <v>0</v>
      </c>
      <c r="AB21" s="365">
        <f>_xlfn.IFNA(INDEX('Delegated Wage Grid'!D$14:D$50,MATCH($A21,ListDelegated,0)),0)</f>
        <v>0</v>
      </c>
      <c r="AC21" s="365">
        <f>_xlfn.IFNA(INDEX('Delegated Wage Grid'!E$14:E$50,MATCH($A21,ListDelegated,0)),0)</f>
        <v>0</v>
      </c>
      <c r="AD21" s="365">
        <f>_xlfn.IFNA(INDEX('Delegated Wage Grid'!F$14:F$50,MATCH($A21,ListDelegated,0)),0)</f>
        <v>0</v>
      </c>
      <c r="AE21" s="365">
        <f>_xlfn.IFNA(INDEX('Delegated Wage Grid'!G$14:G$50,MATCH($A21,ListDelegated,0)),0)</f>
        <v>0</v>
      </c>
      <c r="AF21" s="365">
        <f>_xlfn.IFNA(INDEX('Delegated Wage Grid'!H$14:H$50,MATCH($A21,ListDelegated,0)),0)</f>
        <v>0</v>
      </c>
      <c r="AG21" s="365">
        <f t="shared" si="3"/>
        <v>0</v>
      </c>
      <c r="AH21" s="365">
        <f t="shared" si="4"/>
        <v>0</v>
      </c>
    </row>
    <row r="22" spans="1:34" x14ac:dyDescent="0.25">
      <c r="A22" s="86"/>
      <c r="B22" s="65"/>
      <c r="C22" s="195"/>
      <c r="D22" s="245" t="str">
        <f>IF(ISBLANK(A22),"",IF(#REF!=0,"-",#REF!))</f>
        <v/>
      </c>
      <c r="E22" s="202"/>
      <c r="F22" s="246"/>
      <c r="G22" s="251" t="str">
        <f t="shared" si="1"/>
        <v/>
      </c>
      <c r="H22" s="227"/>
      <c r="I22" s="228"/>
      <c r="J22" s="228"/>
      <c r="K22" s="228"/>
      <c r="L22" s="229"/>
      <c r="M22" s="212"/>
      <c r="N22" s="213"/>
      <c r="O22" s="214"/>
      <c r="P22" s="214"/>
      <c r="Q22" s="214"/>
      <c r="R22" s="214"/>
      <c r="S22" s="215"/>
      <c r="T22" s="216"/>
      <c r="U22" s="215"/>
      <c r="V22" s="215"/>
      <c r="W22" s="217"/>
      <c r="X22" s="382" t="str">
        <f t="shared" si="2"/>
        <v/>
      </c>
      <c r="Y22" s="480"/>
      <c r="AA22" s="827">
        <f>_xlfn.IFNA(INDEX('Delegated Wage Grid'!C$14:C$50,MATCH($A22,ListDelegated,0)),0)</f>
        <v>0</v>
      </c>
      <c r="AB22" s="365">
        <f>_xlfn.IFNA(INDEX('Delegated Wage Grid'!D$14:D$50,MATCH($A22,ListDelegated,0)),0)</f>
        <v>0</v>
      </c>
      <c r="AC22" s="365">
        <f>_xlfn.IFNA(INDEX('Delegated Wage Grid'!E$14:E$50,MATCH($A22,ListDelegated,0)),0)</f>
        <v>0</v>
      </c>
      <c r="AD22" s="365">
        <f>_xlfn.IFNA(INDEX('Delegated Wage Grid'!F$14:F$50,MATCH($A22,ListDelegated,0)),0)</f>
        <v>0</v>
      </c>
      <c r="AE22" s="365">
        <f>_xlfn.IFNA(INDEX('Delegated Wage Grid'!G$14:G$50,MATCH($A22,ListDelegated,0)),0)</f>
        <v>0</v>
      </c>
      <c r="AF22" s="365">
        <f>_xlfn.IFNA(INDEX('Delegated Wage Grid'!H$14:H$50,MATCH($A22,ListDelegated,0)),0)</f>
        <v>0</v>
      </c>
      <c r="AG22" s="365">
        <f t="shared" si="3"/>
        <v>0</v>
      </c>
      <c r="AH22" s="365">
        <f t="shared" si="4"/>
        <v>0</v>
      </c>
    </row>
    <row r="23" spans="1:34" x14ac:dyDescent="0.25">
      <c r="A23" s="86"/>
      <c r="B23" s="65"/>
      <c r="C23" s="195"/>
      <c r="D23" s="245" t="str">
        <f>IF(ISBLANK(A23),"",IF(#REF!=0,"-",#REF!))</f>
        <v/>
      </c>
      <c r="E23" s="202"/>
      <c r="F23" s="246"/>
      <c r="G23" s="251" t="str">
        <f t="shared" si="1"/>
        <v/>
      </c>
      <c r="H23" s="227"/>
      <c r="I23" s="228"/>
      <c r="J23" s="228"/>
      <c r="K23" s="228"/>
      <c r="L23" s="229"/>
      <c r="M23" s="212"/>
      <c r="N23" s="213"/>
      <c r="O23" s="214"/>
      <c r="P23" s="214"/>
      <c r="Q23" s="214"/>
      <c r="R23" s="214"/>
      <c r="S23" s="215"/>
      <c r="T23" s="216"/>
      <c r="U23" s="215"/>
      <c r="V23" s="215"/>
      <c r="W23" s="217"/>
      <c r="X23" s="382" t="str">
        <f t="shared" si="2"/>
        <v/>
      </c>
      <c r="Y23" s="480"/>
      <c r="AA23" s="827">
        <f>_xlfn.IFNA(INDEX('Delegated Wage Grid'!C$14:C$50,MATCH($A23,ListDelegated,0)),0)</f>
        <v>0</v>
      </c>
      <c r="AB23" s="365">
        <f>_xlfn.IFNA(INDEX('Delegated Wage Grid'!D$14:D$50,MATCH($A23,ListDelegated,0)),0)</f>
        <v>0</v>
      </c>
      <c r="AC23" s="365">
        <f>_xlfn.IFNA(INDEX('Delegated Wage Grid'!E$14:E$50,MATCH($A23,ListDelegated,0)),0)</f>
        <v>0</v>
      </c>
      <c r="AD23" s="365">
        <f>_xlfn.IFNA(INDEX('Delegated Wage Grid'!F$14:F$50,MATCH($A23,ListDelegated,0)),0)</f>
        <v>0</v>
      </c>
      <c r="AE23" s="365">
        <f>_xlfn.IFNA(INDEX('Delegated Wage Grid'!G$14:G$50,MATCH($A23,ListDelegated,0)),0)</f>
        <v>0</v>
      </c>
      <c r="AF23" s="365">
        <f>_xlfn.IFNA(INDEX('Delegated Wage Grid'!H$14:H$50,MATCH($A23,ListDelegated,0)),0)</f>
        <v>0</v>
      </c>
      <c r="AG23" s="365">
        <f t="shared" si="3"/>
        <v>0</v>
      </c>
      <c r="AH23" s="365">
        <f t="shared" si="4"/>
        <v>0</v>
      </c>
    </row>
    <row r="24" spans="1:34" x14ac:dyDescent="0.25">
      <c r="A24" s="86"/>
      <c r="B24" s="65"/>
      <c r="C24" s="195"/>
      <c r="D24" s="245" t="str">
        <f>IF(ISBLANK(A24),"",IF(#REF!=0,"-",#REF!))</f>
        <v/>
      </c>
      <c r="E24" s="202"/>
      <c r="F24" s="246"/>
      <c r="G24" s="251" t="str">
        <f t="shared" si="1"/>
        <v/>
      </c>
      <c r="H24" s="227"/>
      <c r="I24" s="228"/>
      <c r="J24" s="228"/>
      <c r="K24" s="228"/>
      <c r="L24" s="229"/>
      <c r="M24" s="212"/>
      <c r="N24" s="213"/>
      <c r="O24" s="214"/>
      <c r="P24" s="214"/>
      <c r="Q24" s="214"/>
      <c r="R24" s="214"/>
      <c r="S24" s="215"/>
      <c r="T24" s="216"/>
      <c r="U24" s="215"/>
      <c r="V24" s="215"/>
      <c r="W24" s="217"/>
      <c r="X24" s="382" t="str">
        <f t="shared" si="2"/>
        <v/>
      </c>
      <c r="Y24" s="480"/>
      <c r="AA24" s="827">
        <f>_xlfn.IFNA(INDEX('Delegated Wage Grid'!C$14:C$50,MATCH($A24,ListDelegated,0)),0)</f>
        <v>0</v>
      </c>
      <c r="AB24" s="365">
        <f>_xlfn.IFNA(INDEX('Delegated Wage Grid'!D$14:D$50,MATCH($A24,ListDelegated,0)),0)</f>
        <v>0</v>
      </c>
      <c r="AC24" s="365">
        <f>_xlfn.IFNA(INDEX('Delegated Wage Grid'!E$14:E$50,MATCH($A24,ListDelegated,0)),0)</f>
        <v>0</v>
      </c>
      <c r="AD24" s="365">
        <f>_xlfn.IFNA(INDEX('Delegated Wage Grid'!F$14:F$50,MATCH($A24,ListDelegated,0)),0)</f>
        <v>0</v>
      </c>
      <c r="AE24" s="365">
        <f>_xlfn.IFNA(INDEX('Delegated Wage Grid'!G$14:G$50,MATCH($A24,ListDelegated,0)),0)</f>
        <v>0</v>
      </c>
      <c r="AF24" s="365">
        <f>_xlfn.IFNA(INDEX('Delegated Wage Grid'!H$14:H$50,MATCH($A24,ListDelegated,0)),0)</f>
        <v>0</v>
      </c>
      <c r="AG24" s="365">
        <f t="shared" si="3"/>
        <v>0</v>
      </c>
      <c r="AH24" s="365">
        <f t="shared" si="4"/>
        <v>0</v>
      </c>
    </row>
    <row r="25" spans="1:34" x14ac:dyDescent="0.25">
      <c r="A25" s="86"/>
      <c r="B25" s="65"/>
      <c r="C25" s="195"/>
      <c r="D25" s="245" t="str">
        <f>IF(ISBLANK(A25),"",IF(#REF!=0,"-",#REF!))</f>
        <v/>
      </c>
      <c r="E25" s="202"/>
      <c r="F25" s="246"/>
      <c r="G25" s="251" t="str">
        <f t="shared" si="1"/>
        <v/>
      </c>
      <c r="H25" s="227"/>
      <c r="I25" s="228"/>
      <c r="J25" s="228"/>
      <c r="K25" s="228"/>
      <c r="L25" s="229"/>
      <c r="M25" s="212"/>
      <c r="N25" s="213"/>
      <c r="O25" s="214"/>
      <c r="P25" s="214"/>
      <c r="Q25" s="214"/>
      <c r="R25" s="214"/>
      <c r="S25" s="215"/>
      <c r="T25" s="216"/>
      <c r="U25" s="215"/>
      <c r="V25" s="215"/>
      <c r="W25" s="217"/>
      <c r="X25" s="382" t="str">
        <f t="shared" si="2"/>
        <v/>
      </c>
      <c r="Y25" s="480"/>
      <c r="AA25" s="827">
        <f>_xlfn.IFNA(INDEX('Delegated Wage Grid'!C$14:C$50,MATCH($A25,ListDelegated,0)),0)</f>
        <v>0</v>
      </c>
      <c r="AB25" s="365">
        <f>_xlfn.IFNA(INDEX('Delegated Wage Grid'!D$14:D$50,MATCH($A25,ListDelegated,0)),0)</f>
        <v>0</v>
      </c>
      <c r="AC25" s="365">
        <f>_xlfn.IFNA(INDEX('Delegated Wage Grid'!E$14:E$50,MATCH($A25,ListDelegated,0)),0)</f>
        <v>0</v>
      </c>
      <c r="AD25" s="365">
        <f>_xlfn.IFNA(INDEX('Delegated Wage Grid'!F$14:F$50,MATCH($A25,ListDelegated,0)),0)</f>
        <v>0</v>
      </c>
      <c r="AE25" s="365">
        <f>_xlfn.IFNA(INDEX('Delegated Wage Grid'!G$14:G$50,MATCH($A25,ListDelegated,0)),0)</f>
        <v>0</v>
      </c>
      <c r="AF25" s="365">
        <f>_xlfn.IFNA(INDEX('Delegated Wage Grid'!H$14:H$50,MATCH($A25,ListDelegated,0)),0)</f>
        <v>0</v>
      </c>
      <c r="AG25" s="365">
        <f t="shared" si="3"/>
        <v>0</v>
      </c>
      <c r="AH25" s="365">
        <f t="shared" si="4"/>
        <v>0</v>
      </c>
    </row>
    <row r="26" spans="1:34" x14ac:dyDescent="0.25">
      <c r="A26" s="86"/>
      <c r="B26" s="65"/>
      <c r="C26" s="195"/>
      <c r="D26" s="245" t="str">
        <f>IF(ISBLANK(A26),"",IF(#REF!=0,"-",#REF!))</f>
        <v/>
      </c>
      <c r="E26" s="202"/>
      <c r="F26" s="246"/>
      <c r="G26" s="251" t="str">
        <f t="shared" si="1"/>
        <v/>
      </c>
      <c r="H26" s="227"/>
      <c r="I26" s="228"/>
      <c r="J26" s="228"/>
      <c r="K26" s="228"/>
      <c r="L26" s="229"/>
      <c r="M26" s="212"/>
      <c r="N26" s="213"/>
      <c r="O26" s="214"/>
      <c r="P26" s="214"/>
      <c r="Q26" s="214"/>
      <c r="R26" s="214"/>
      <c r="S26" s="215"/>
      <c r="T26" s="216"/>
      <c r="U26" s="215"/>
      <c r="V26" s="215"/>
      <c r="W26" s="217"/>
      <c r="X26" s="382" t="str">
        <f t="shared" si="2"/>
        <v/>
      </c>
      <c r="Y26" s="480"/>
      <c r="AA26" s="827">
        <f>_xlfn.IFNA(INDEX('Delegated Wage Grid'!C$14:C$50,MATCH($A26,ListDelegated,0)),0)</f>
        <v>0</v>
      </c>
      <c r="AB26" s="365">
        <f>_xlfn.IFNA(INDEX('Delegated Wage Grid'!D$14:D$50,MATCH($A26,ListDelegated,0)),0)</f>
        <v>0</v>
      </c>
      <c r="AC26" s="365">
        <f>_xlfn.IFNA(INDEX('Delegated Wage Grid'!E$14:E$50,MATCH($A26,ListDelegated,0)),0)</f>
        <v>0</v>
      </c>
      <c r="AD26" s="365">
        <f>_xlfn.IFNA(INDEX('Delegated Wage Grid'!F$14:F$50,MATCH($A26,ListDelegated,0)),0)</f>
        <v>0</v>
      </c>
      <c r="AE26" s="365">
        <f>_xlfn.IFNA(INDEX('Delegated Wage Grid'!G$14:G$50,MATCH($A26,ListDelegated,0)),0)</f>
        <v>0</v>
      </c>
      <c r="AF26" s="365">
        <f>_xlfn.IFNA(INDEX('Delegated Wage Grid'!H$14:H$50,MATCH($A26,ListDelegated,0)),0)</f>
        <v>0</v>
      </c>
      <c r="AG26" s="365">
        <f t="shared" si="3"/>
        <v>0</v>
      </c>
      <c r="AH26" s="365">
        <f t="shared" si="4"/>
        <v>0</v>
      </c>
    </row>
    <row r="27" spans="1:34" x14ac:dyDescent="0.25">
      <c r="A27" s="86"/>
      <c r="B27" s="65"/>
      <c r="C27" s="195"/>
      <c r="D27" s="245" t="str">
        <f>IF(ISBLANK(A27),"",IF(#REF!=0,"-",#REF!))</f>
        <v/>
      </c>
      <c r="E27" s="202"/>
      <c r="F27" s="246"/>
      <c r="G27" s="251" t="str">
        <f t="shared" si="1"/>
        <v/>
      </c>
      <c r="H27" s="227"/>
      <c r="I27" s="228"/>
      <c r="J27" s="228"/>
      <c r="K27" s="228"/>
      <c r="L27" s="229"/>
      <c r="M27" s="212"/>
      <c r="N27" s="213"/>
      <c r="O27" s="214"/>
      <c r="P27" s="214"/>
      <c r="Q27" s="214"/>
      <c r="R27" s="214"/>
      <c r="S27" s="215"/>
      <c r="T27" s="216"/>
      <c r="U27" s="215"/>
      <c r="V27" s="215"/>
      <c r="W27" s="217"/>
      <c r="X27" s="382" t="str">
        <f t="shared" si="2"/>
        <v/>
      </c>
      <c r="Y27" s="480"/>
      <c r="AA27" s="827">
        <f>_xlfn.IFNA(INDEX('Delegated Wage Grid'!C$14:C$50,MATCH($A27,ListDelegated,0)),0)</f>
        <v>0</v>
      </c>
      <c r="AB27" s="365">
        <f>_xlfn.IFNA(INDEX('Delegated Wage Grid'!D$14:D$50,MATCH($A27,ListDelegated,0)),0)</f>
        <v>0</v>
      </c>
      <c r="AC27" s="365">
        <f>_xlfn.IFNA(INDEX('Delegated Wage Grid'!E$14:E$50,MATCH($A27,ListDelegated,0)),0)</f>
        <v>0</v>
      </c>
      <c r="AD27" s="365">
        <f>_xlfn.IFNA(INDEX('Delegated Wage Grid'!F$14:F$50,MATCH($A27,ListDelegated,0)),0)</f>
        <v>0</v>
      </c>
      <c r="AE27" s="365">
        <f>_xlfn.IFNA(INDEX('Delegated Wage Grid'!G$14:G$50,MATCH($A27,ListDelegated,0)),0)</f>
        <v>0</v>
      </c>
      <c r="AF27" s="365">
        <f>_xlfn.IFNA(INDEX('Delegated Wage Grid'!H$14:H$50,MATCH($A27,ListDelegated,0)),0)</f>
        <v>0</v>
      </c>
      <c r="AG27" s="365">
        <f t="shared" si="3"/>
        <v>0</v>
      </c>
      <c r="AH27" s="365">
        <f t="shared" si="4"/>
        <v>0</v>
      </c>
    </row>
    <row r="28" spans="1:34" x14ac:dyDescent="0.25">
      <c r="A28" s="86"/>
      <c r="B28" s="65"/>
      <c r="C28" s="195"/>
      <c r="D28" s="245" t="str">
        <f>IF(ISBLANK(A28),"",IF(#REF!=0,"-",#REF!))</f>
        <v/>
      </c>
      <c r="E28" s="202"/>
      <c r="F28" s="246"/>
      <c r="G28" s="251" t="str">
        <f t="shared" si="1"/>
        <v/>
      </c>
      <c r="H28" s="227"/>
      <c r="I28" s="228"/>
      <c r="J28" s="228"/>
      <c r="K28" s="228"/>
      <c r="L28" s="229"/>
      <c r="M28" s="212"/>
      <c r="N28" s="213"/>
      <c r="O28" s="214"/>
      <c r="P28" s="214"/>
      <c r="Q28" s="214"/>
      <c r="R28" s="214"/>
      <c r="S28" s="215"/>
      <c r="T28" s="216"/>
      <c r="U28" s="215"/>
      <c r="V28" s="215"/>
      <c r="W28" s="217"/>
      <c r="X28" s="382" t="str">
        <f t="shared" si="2"/>
        <v/>
      </c>
      <c r="Y28" s="480"/>
      <c r="AA28" s="827">
        <f>_xlfn.IFNA(INDEX('Delegated Wage Grid'!C$14:C$50,MATCH($A28,ListDelegated,0)),0)</f>
        <v>0</v>
      </c>
      <c r="AB28" s="365">
        <f>_xlfn.IFNA(INDEX('Delegated Wage Grid'!D$14:D$50,MATCH($A28,ListDelegated,0)),0)</f>
        <v>0</v>
      </c>
      <c r="AC28" s="365">
        <f>_xlfn.IFNA(INDEX('Delegated Wage Grid'!E$14:E$50,MATCH($A28,ListDelegated,0)),0)</f>
        <v>0</v>
      </c>
      <c r="AD28" s="365">
        <f>_xlfn.IFNA(INDEX('Delegated Wage Grid'!F$14:F$50,MATCH($A28,ListDelegated,0)),0)</f>
        <v>0</v>
      </c>
      <c r="AE28" s="365">
        <f>_xlfn.IFNA(INDEX('Delegated Wage Grid'!G$14:G$50,MATCH($A28,ListDelegated,0)),0)</f>
        <v>0</v>
      </c>
      <c r="AF28" s="365">
        <f>_xlfn.IFNA(INDEX('Delegated Wage Grid'!H$14:H$50,MATCH($A28,ListDelegated,0)),0)</f>
        <v>0</v>
      </c>
      <c r="AG28" s="365">
        <f t="shared" si="3"/>
        <v>0</v>
      </c>
      <c r="AH28" s="365">
        <f t="shared" si="4"/>
        <v>0</v>
      </c>
    </row>
    <row r="29" spans="1:34" x14ac:dyDescent="0.25">
      <c r="A29" s="86"/>
      <c r="B29" s="65"/>
      <c r="C29" s="195"/>
      <c r="D29" s="245" t="str">
        <f>IF(ISBLANK(A29),"",IF(#REF!=0,"-",#REF!))</f>
        <v/>
      </c>
      <c r="E29" s="202"/>
      <c r="F29" s="246"/>
      <c r="G29" s="251" t="str">
        <f t="shared" si="1"/>
        <v/>
      </c>
      <c r="H29" s="227"/>
      <c r="I29" s="228"/>
      <c r="J29" s="228"/>
      <c r="K29" s="228"/>
      <c r="L29" s="229"/>
      <c r="M29" s="212"/>
      <c r="N29" s="213"/>
      <c r="O29" s="214"/>
      <c r="P29" s="214"/>
      <c r="Q29" s="214"/>
      <c r="R29" s="214"/>
      <c r="S29" s="215"/>
      <c r="T29" s="216"/>
      <c r="U29" s="215"/>
      <c r="V29" s="215"/>
      <c r="W29" s="217"/>
      <c r="X29" s="382" t="str">
        <f t="shared" si="2"/>
        <v/>
      </c>
      <c r="Y29" s="480"/>
      <c r="AA29" s="827">
        <f>_xlfn.IFNA(INDEX('Delegated Wage Grid'!C$14:C$50,MATCH($A29,ListDelegated,0)),0)</f>
        <v>0</v>
      </c>
      <c r="AB29" s="365">
        <f>_xlfn.IFNA(INDEX('Delegated Wage Grid'!D$14:D$50,MATCH($A29,ListDelegated,0)),0)</f>
        <v>0</v>
      </c>
      <c r="AC29" s="365">
        <f>_xlfn.IFNA(INDEX('Delegated Wage Grid'!E$14:E$50,MATCH($A29,ListDelegated,0)),0)</f>
        <v>0</v>
      </c>
      <c r="AD29" s="365">
        <f>_xlfn.IFNA(INDEX('Delegated Wage Grid'!F$14:F$50,MATCH($A29,ListDelegated,0)),0)</f>
        <v>0</v>
      </c>
      <c r="AE29" s="365">
        <f>_xlfn.IFNA(INDEX('Delegated Wage Grid'!G$14:G$50,MATCH($A29,ListDelegated,0)),0)</f>
        <v>0</v>
      </c>
      <c r="AF29" s="365">
        <f>_xlfn.IFNA(INDEX('Delegated Wage Grid'!H$14:H$50,MATCH($A29,ListDelegated,0)),0)</f>
        <v>0</v>
      </c>
      <c r="AG29" s="365">
        <f t="shared" si="3"/>
        <v>0</v>
      </c>
      <c r="AH29" s="365">
        <f t="shared" si="4"/>
        <v>0</v>
      </c>
    </row>
    <row r="30" spans="1:34" x14ac:dyDescent="0.25">
      <c r="A30" s="86"/>
      <c r="B30" s="65"/>
      <c r="C30" s="195"/>
      <c r="D30" s="245" t="str">
        <f>IF(ISBLANK(A30),"",IF(#REF!=0,"-",#REF!))</f>
        <v/>
      </c>
      <c r="E30" s="202"/>
      <c r="F30" s="246"/>
      <c r="G30" s="251" t="str">
        <f t="shared" si="1"/>
        <v/>
      </c>
      <c r="H30" s="227"/>
      <c r="I30" s="228"/>
      <c r="J30" s="228"/>
      <c r="K30" s="228"/>
      <c r="L30" s="229"/>
      <c r="M30" s="212"/>
      <c r="N30" s="213"/>
      <c r="O30" s="214"/>
      <c r="P30" s="214"/>
      <c r="Q30" s="214"/>
      <c r="R30" s="214"/>
      <c r="S30" s="215"/>
      <c r="T30" s="216"/>
      <c r="U30" s="215"/>
      <c r="V30" s="215"/>
      <c r="W30" s="217"/>
      <c r="X30" s="382" t="str">
        <f t="shared" si="2"/>
        <v/>
      </c>
      <c r="Y30" s="480"/>
      <c r="AA30" s="827">
        <f>_xlfn.IFNA(INDEX('Delegated Wage Grid'!C$14:C$50,MATCH($A30,ListDelegated,0)),0)</f>
        <v>0</v>
      </c>
      <c r="AB30" s="365">
        <f>_xlfn.IFNA(INDEX('Delegated Wage Grid'!D$14:D$50,MATCH($A30,ListDelegated,0)),0)</f>
        <v>0</v>
      </c>
      <c r="AC30" s="365">
        <f>_xlfn.IFNA(INDEX('Delegated Wage Grid'!E$14:E$50,MATCH($A30,ListDelegated,0)),0)</f>
        <v>0</v>
      </c>
      <c r="AD30" s="365">
        <f>_xlfn.IFNA(INDEX('Delegated Wage Grid'!F$14:F$50,MATCH($A30,ListDelegated,0)),0)</f>
        <v>0</v>
      </c>
      <c r="AE30" s="365">
        <f>_xlfn.IFNA(INDEX('Delegated Wage Grid'!G$14:G$50,MATCH($A30,ListDelegated,0)),0)</f>
        <v>0</v>
      </c>
      <c r="AF30" s="365">
        <f>_xlfn.IFNA(INDEX('Delegated Wage Grid'!H$14:H$50,MATCH($A30,ListDelegated,0)),0)</f>
        <v>0</v>
      </c>
      <c r="AG30" s="365">
        <f t="shared" si="3"/>
        <v>0</v>
      </c>
      <c r="AH30" s="365">
        <f t="shared" si="4"/>
        <v>0</v>
      </c>
    </row>
    <row r="31" spans="1:34" x14ac:dyDescent="0.25">
      <c r="A31" s="86"/>
      <c r="B31" s="65"/>
      <c r="C31" s="195"/>
      <c r="D31" s="245" t="str">
        <f>IF(ISBLANK(A31),"",IF(#REF!=0,"-",#REF!))</f>
        <v/>
      </c>
      <c r="E31" s="202"/>
      <c r="F31" s="246"/>
      <c r="G31" s="251" t="str">
        <f t="shared" si="1"/>
        <v/>
      </c>
      <c r="H31" s="227"/>
      <c r="I31" s="228"/>
      <c r="J31" s="228"/>
      <c r="K31" s="228"/>
      <c r="L31" s="229"/>
      <c r="M31" s="212"/>
      <c r="N31" s="213"/>
      <c r="O31" s="214"/>
      <c r="P31" s="214"/>
      <c r="Q31" s="214"/>
      <c r="R31" s="214"/>
      <c r="S31" s="215"/>
      <c r="T31" s="216"/>
      <c r="U31" s="215"/>
      <c r="V31" s="215"/>
      <c r="W31" s="217"/>
      <c r="X31" s="382" t="str">
        <f t="shared" si="2"/>
        <v/>
      </c>
      <c r="Y31" s="480"/>
      <c r="AA31" s="827">
        <f>_xlfn.IFNA(INDEX('Delegated Wage Grid'!C$14:C$50,MATCH($A31,ListDelegated,0)),0)</f>
        <v>0</v>
      </c>
      <c r="AB31" s="365">
        <f>_xlfn.IFNA(INDEX('Delegated Wage Grid'!D$14:D$50,MATCH($A31,ListDelegated,0)),0)</f>
        <v>0</v>
      </c>
      <c r="AC31" s="365">
        <f>_xlfn.IFNA(INDEX('Delegated Wage Grid'!E$14:E$50,MATCH($A31,ListDelegated,0)),0)</f>
        <v>0</v>
      </c>
      <c r="AD31" s="365">
        <f>_xlfn.IFNA(INDEX('Delegated Wage Grid'!F$14:F$50,MATCH($A31,ListDelegated,0)),0)</f>
        <v>0</v>
      </c>
      <c r="AE31" s="365">
        <f>_xlfn.IFNA(INDEX('Delegated Wage Grid'!G$14:G$50,MATCH($A31,ListDelegated,0)),0)</f>
        <v>0</v>
      </c>
      <c r="AF31" s="365">
        <f>_xlfn.IFNA(INDEX('Delegated Wage Grid'!H$14:H$50,MATCH($A31,ListDelegated,0)),0)</f>
        <v>0</v>
      </c>
      <c r="AG31" s="365">
        <f t="shared" si="3"/>
        <v>0</v>
      </c>
      <c r="AH31" s="365">
        <f t="shared" si="4"/>
        <v>0</v>
      </c>
    </row>
    <row r="32" spans="1:34" x14ac:dyDescent="0.25">
      <c r="A32" s="86"/>
      <c r="B32" s="65"/>
      <c r="C32" s="195"/>
      <c r="D32" s="245" t="str">
        <f>IF(ISBLANK(A32),"",IF(#REF!=0,"-",#REF!))</f>
        <v/>
      </c>
      <c r="E32" s="202"/>
      <c r="F32" s="246"/>
      <c r="G32" s="251" t="str">
        <f t="shared" si="1"/>
        <v/>
      </c>
      <c r="H32" s="227"/>
      <c r="I32" s="228"/>
      <c r="J32" s="228"/>
      <c r="K32" s="228"/>
      <c r="L32" s="229"/>
      <c r="M32" s="212"/>
      <c r="N32" s="213"/>
      <c r="O32" s="214"/>
      <c r="P32" s="214"/>
      <c r="Q32" s="214"/>
      <c r="R32" s="214"/>
      <c r="S32" s="215"/>
      <c r="T32" s="216"/>
      <c r="U32" s="215"/>
      <c r="V32" s="215"/>
      <c r="W32" s="217"/>
      <c r="X32" s="382" t="str">
        <f t="shared" si="2"/>
        <v/>
      </c>
      <c r="Y32" s="480"/>
      <c r="AA32" s="827">
        <f>_xlfn.IFNA(INDEX('Delegated Wage Grid'!C$14:C$50,MATCH($A32,ListDelegated,0)),0)</f>
        <v>0</v>
      </c>
      <c r="AB32" s="365">
        <f>_xlfn.IFNA(INDEX('Delegated Wage Grid'!D$14:D$50,MATCH($A32,ListDelegated,0)),0)</f>
        <v>0</v>
      </c>
      <c r="AC32" s="365">
        <f>_xlfn.IFNA(INDEX('Delegated Wage Grid'!E$14:E$50,MATCH($A32,ListDelegated,0)),0)</f>
        <v>0</v>
      </c>
      <c r="AD32" s="365">
        <f>_xlfn.IFNA(INDEX('Delegated Wage Grid'!F$14:F$50,MATCH($A32,ListDelegated,0)),0)</f>
        <v>0</v>
      </c>
      <c r="AE32" s="365">
        <f>_xlfn.IFNA(INDEX('Delegated Wage Grid'!G$14:G$50,MATCH($A32,ListDelegated,0)),0)</f>
        <v>0</v>
      </c>
      <c r="AF32" s="365">
        <f>_xlfn.IFNA(INDEX('Delegated Wage Grid'!H$14:H$50,MATCH($A32,ListDelegated,0)),0)</f>
        <v>0</v>
      </c>
      <c r="AG32" s="365">
        <f t="shared" si="3"/>
        <v>0</v>
      </c>
      <c r="AH32" s="365">
        <f t="shared" si="4"/>
        <v>0</v>
      </c>
    </row>
    <row r="33" spans="1:34" x14ac:dyDescent="0.25">
      <c r="A33" s="86"/>
      <c r="B33" s="65"/>
      <c r="C33" s="195"/>
      <c r="D33" s="245" t="str">
        <f>IF(ISBLANK(A33),"",IF(#REF!=0,"-",#REF!))</f>
        <v/>
      </c>
      <c r="E33" s="202"/>
      <c r="F33" s="246"/>
      <c r="G33" s="251" t="str">
        <f t="shared" si="1"/>
        <v/>
      </c>
      <c r="H33" s="227"/>
      <c r="I33" s="228"/>
      <c r="J33" s="228"/>
      <c r="K33" s="228"/>
      <c r="L33" s="229"/>
      <c r="M33" s="212"/>
      <c r="N33" s="213"/>
      <c r="O33" s="214"/>
      <c r="P33" s="214"/>
      <c r="Q33" s="214"/>
      <c r="R33" s="214"/>
      <c r="S33" s="215"/>
      <c r="T33" s="216"/>
      <c r="U33" s="215"/>
      <c r="V33" s="215"/>
      <c r="W33" s="217"/>
      <c r="X33" s="382" t="str">
        <f t="shared" si="2"/>
        <v/>
      </c>
      <c r="Y33" s="480"/>
      <c r="AA33" s="827">
        <f>_xlfn.IFNA(INDEX('Delegated Wage Grid'!C$14:C$50,MATCH($A33,ListDelegated,0)),0)</f>
        <v>0</v>
      </c>
      <c r="AB33" s="365">
        <f>_xlfn.IFNA(INDEX('Delegated Wage Grid'!D$14:D$50,MATCH($A33,ListDelegated,0)),0)</f>
        <v>0</v>
      </c>
      <c r="AC33" s="365">
        <f>_xlfn.IFNA(INDEX('Delegated Wage Grid'!E$14:E$50,MATCH($A33,ListDelegated,0)),0)</f>
        <v>0</v>
      </c>
      <c r="AD33" s="365">
        <f>_xlfn.IFNA(INDEX('Delegated Wage Grid'!F$14:F$50,MATCH($A33,ListDelegated,0)),0)</f>
        <v>0</v>
      </c>
      <c r="AE33" s="365">
        <f>_xlfn.IFNA(INDEX('Delegated Wage Grid'!G$14:G$50,MATCH($A33,ListDelegated,0)),0)</f>
        <v>0</v>
      </c>
      <c r="AF33" s="365">
        <f>_xlfn.IFNA(INDEX('Delegated Wage Grid'!H$14:H$50,MATCH($A33,ListDelegated,0)),0)</f>
        <v>0</v>
      </c>
      <c r="AG33" s="365">
        <f t="shared" si="3"/>
        <v>0</v>
      </c>
      <c r="AH33" s="365">
        <f t="shared" si="4"/>
        <v>0</v>
      </c>
    </row>
    <row r="34" spans="1:34" x14ac:dyDescent="0.25">
      <c r="A34" s="86"/>
      <c r="B34" s="65"/>
      <c r="C34" s="195"/>
      <c r="D34" s="245" t="str">
        <f>IF(ISBLANK(A34),"",IF(#REF!=0,"-",#REF!))</f>
        <v/>
      </c>
      <c r="E34" s="202"/>
      <c r="F34" s="246"/>
      <c r="G34" s="251" t="str">
        <f t="shared" si="1"/>
        <v/>
      </c>
      <c r="H34" s="227"/>
      <c r="I34" s="228"/>
      <c r="J34" s="228"/>
      <c r="K34" s="228"/>
      <c r="L34" s="229"/>
      <c r="M34" s="212"/>
      <c r="N34" s="213"/>
      <c r="O34" s="214"/>
      <c r="P34" s="214"/>
      <c r="Q34" s="214"/>
      <c r="R34" s="214"/>
      <c r="S34" s="215"/>
      <c r="T34" s="216"/>
      <c r="U34" s="215"/>
      <c r="V34" s="215"/>
      <c r="W34" s="217"/>
      <c r="X34" s="382" t="str">
        <f t="shared" si="2"/>
        <v/>
      </c>
      <c r="Y34" s="480"/>
      <c r="AA34" s="827">
        <f>_xlfn.IFNA(INDEX('Delegated Wage Grid'!C$14:C$50,MATCH($A34,ListDelegated,0)),0)</f>
        <v>0</v>
      </c>
      <c r="AB34" s="365">
        <f>_xlfn.IFNA(INDEX('Delegated Wage Grid'!D$14:D$50,MATCH($A34,ListDelegated,0)),0)</f>
        <v>0</v>
      </c>
      <c r="AC34" s="365">
        <f>_xlfn.IFNA(INDEX('Delegated Wage Grid'!E$14:E$50,MATCH($A34,ListDelegated,0)),0)</f>
        <v>0</v>
      </c>
      <c r="AD34" s="365">
        <f>_xlfn.IFNA(INDEX('Delegated Wage Grid'!F$14:F$50,MATCH($A34,ListDelegated,0)),0)</f>
        <v>0</v>
      </c>
      <c r="AE34" s="365">
        <f>_xlfn.IFNA(INDEX('Delegated Wage Grid'!G$14:G$50,MATCH($A34,ListDelegated,0)),0)</f>
        <v>0</v>
      </c>
      <c r="AF34" s="365">
        <f>_xlfn.IFNA(INDEX('Delegated Wage Grid'!H$14:H$50,MATCH($A34,ListDelegated,0)),0)</f>
        <v>0</v>
      </c>
      <c r="AG34" s="365">
        <f t="shared" si="3"/>
        <v>0</v>
      </c>
      <c r="AH34" s="365">
        <f t="shared" si="4"/>
        <v>0</v>
      </c>
    </row>
    <row r="35" spans="1:34" x14ac:dyDescent="0.25">
      <c r="A35" s="86"/>
      <c r="B35" s="65"/>
      <c r="C35" s="195"/>
      <c r="D35" s="245" t="str">
        <f>IF(ISBLANK(A35),"",IF(#REF!=0,"-",#REF!))</f>
        <v/>
      </c>
      <c r="E35" s="202"/>
      <c r="F35" s="246"/>
      <c r="G35" s="251" t="str">
        <f t="shared" si="1"/>
        <v/>
      </c>
      <c r="H35" s="227"/>
      <c r="I35" s="228"/>
      <c r="J35" s="228"/>
      <c r="K35" s="228"/>
      <c r="L35" s="229"/>
      <c r="M35" s="212"/>
      <c r="N35" s="213"/>
      <c r="O35" s="214"/>
      <c r="P35" s="214"/>
      <c r="Q35" s="214"/>
      <c r="R35" s="214"/>
      <c r="S35" s="215"/>
      <c r="T35" s="216"/>
      <c r="U35" s="215"/>
      <c r="V35" s="215"/>
      <c r="W35" s="217"/>
      <c r="X35" s="382" t="str">
        <f t="shared" si="2"/>
        <v/>
      </c>
      <c r="Y35" s="480"/>
      <c r="AA35" s="827">
        <f>_xlfn.IFNA(INDEX('Delegated Wage Grid'!C$14:C$50,MATCH($A35,ListDelegated,0)),0)</f>
        <v>0</v>
      </c>
      <c r="AB35" s="365">
        <f>_xlfn.IFNA(INDEX('Delegated Wage Grid'!D$14:D$50,MATCH($A35,ListDelegated,0)),0)</f>
        <v>0</v>
      </c>
      <c r="AC35" s="365">
        <f>_xlfn.IFNA(INDEX('Delegated Wage Grid'!E$14:E$50,MATCH($A35,ListDelegated,0)),0)</f>
        <v>0</v>
      </c>
      <c r="AD35" s="365">
        <f>_xlfn.IFNA(INDEX('Delegated Wage Grid'!F$14:F$50,MATCH($A35,ListDelegated,0)),0)</f>
        <v>0</v>
      </c>
      <c r="AE35" s="365">
        <f>_xlfn.IFNA(INDEX('Delegated Wage Grid'!G$14:G$50,MATCH($A35,ListDelegated,0)),0)</f>
        <v>0</v>
      </c>
      <c r="AF35" s="365">
        <f>_xlfn.IFNA(INDEX('Delegated Wage Grid'!H$14:H$50,MATCH($A35,ListDelegated,0)),0)</f>
        <v>0</v>
      </c>
      <c r="AG35" s="365">
        <f t="shared" si="3"/>
        <v>0</v>
      </c>
      <c r="AH35" s="365">
        <f t="shared" si="4"/>
        <v>0</v>
      </c>
    </row>
    <row r="36" spans="1:34" x14ac:dyDescent="0.25">
      <c r="A36" s="86"/>
      <c r="B36" s="65"/>
      <c r="C36" s="195"/>
      <c r="D36" s="245" t="str">
        <f>IF(ISBLANK(A36),"",IF(#REF!=0,"-",#REF!))</f>
        <v/>
      </c>
      <c r="E36" s="202"/>
      <c r="F36" s="246"/>
      <c r="G36" s="251" t="str">
        <f t="shared" si="1"/>
        <v/>
      </c>
      <c r="H36" s="227"/>
      <c r="I36" s="228"/>
      <c r="J36" s="228"/>
      <c r="K36" s="228"/>
      <c r="L36" s="229"/>
      <c r="M36" s="212"/>
      <c r="N36" s="213"/>
      <c r="O36" s="214"/>
      <c r="P36" s="214"/>
      <c r="Q36" s="214"/>
      <c r="R36" s="214"/>
      <c r="S36" s="215"/>
      <c r="T36" s="216"/>
      <c r="U36" s="215"/>
      <c r="V36" s="215"/>
      <c r="W36" s="217"/>
      <c r="X36" s="382" t="str">
        <f t="shared" si="2"/>
        <v/>
      </c>
      <c r="Y36" s="480"/>
      <c r="AA36" s="827">
        <f>_xlfn.IFNA(INDEX('Delegated Wage Grid'!C$14:C$50,MATCH($A36,ListDelegated,0)),0)</f>
        <v>0</v>
      </c>
      <c r="AB36" s="365">
        <f>_xlfn.IFNA(INDEX('Delegated Wage Grid'!D$14:D$50,MATCH($A36,ListDelegated,0)),0)</f>
        <v>0</v>
      </c>
      <c r="AC36" s="365">
        <f>_xlfn.IFNA(INDEX('Delegated Wage Grid'!E$14:E$50,MATCH($A36,ListDelegated,0)),0)</f>
        <v>0</v>
      </c>
      <c r="AD36" s="365">
        <f>_xlfn.IFNA(INDEX('Delegated Wage Grid'!F$14:F$50,MATCH($A36,ListDelegated,0)),0)</f>
        <v>0</v>
      </c>
      <c r="AE36" s="365">
        <f>_xlfn.IFNA(INDEX('Delegated Wage Grid'!G$14:G$50,MATCH($A36,ListDelegated,0)),0)</f>
        <v>0</v>
      </c>
      <c r="AF36" s="365">
        <f>_xlfn.IFNA(INDEX('Delegated Wage Grid'!H$14:H$50,MATCH($A36,ListDelegated,0)),0)</f>
        <v>0</v>
      </c>
      <c r="AG36" s="365">
        <f t="shared" si="3"/>
        <v>0</v>
      </c>
      <c r="AH36" s="365">
        <f t="shared" si="4"/>
        <v>0</v>
      </c>
    </row>
    <row r="37" spans="1:34" x14ac:dyDescent="0.25">
      <c r="A37" s="86"/>
      <c r="B37" s="65"/>
      <c r="C37" s="195"/>
      <c r="D37" s="245" t="str">
        <f>IF(ISBLANK(A37),"",IF(#REF!=0,"-",#REF!))</f>
        <v/>
      </c>
      <c r="E37" s="202"/>
      <c r="F37" s="246"/>
      <c r="G37" s="251" t="str">
        <f t="shared" si="1"/>
        <v/>
      </c>
      <c r="H37" s="227"/>
      <c r="I37" s="228"/>
      <c r="J37" s="228"/>
      <c r="K37" s="228"/>
      <c r="L37" s="229"/>
      <c r="M37" s="212"/>
      <c r="N37" s="213"/>
      <c r="O37" s="214"/>
      <c r="P37" s="214"/>
      <c r="Q37" s="214"/>
      <c r="R37" s="214"/>
      <c r="S37" s="215"/>
      <c r="T37" s="216"/>
      <c r="U37" s="215"/>
      <c r="V37" s="215"/>
      <c r="W37" s="217"/>
      <c r="X37" s="382" t="str">
        <f t="shared" si="2"/>
        <v/>
      </c>
      <c r="Y37" s="480"/>
      <c r="AA37" s="827">
        <f>_xlfn.IFNA(INDEX('Delegated Wage Grid'!C$14:C$50,MATCH($A37,ListDelegated,0)),0)</f>
        <v>0</v>
      </c>
      <c r="AB37" s="365">
        <f>_xlfn.IFNA(INDEX('Delegated Wage Grid'!D$14:D$50,MATCH($A37,ListDelegated,0)),0)</f>
        <v>0</v>
      </c>
      <c r="AC37" s="365">
        <f>_xlfn.IFNA(INDEX('Delegated Wage Grid'!E$14:E$50,MATCH($A37,ListDelegated,0)),0)</f>
        <v>0</v>
      </c>
      <c r="AD37" s="365">
        <f>_xlfn.IFNA(INDEX('Delegated Wage Grid'!F$14:F$50,MATCH($A37,ListDelegated,0)),0)</f>
        <v>0</v>
      </c>
      <c r="AE37" s="365">
        <f>_xlfn.IFNA(INDEX('Delegated Wage Grid'!G$14:G$50,MATCH($A37,ListDelegated,0)),0)</f>
        <v>0</v>
      </c>
      <c r="AF37" s="365">
        <f>_xlfn.IFNA(INDEX('Delegated Wage Grid'!H$14:H$50,MATCH($A37,ListDelegated,0)),0)</f>
        <v>0</v>
      </c>
      <c r="AG37" s="365">
        <f t="shared" si="3"/>
        <v>0</v>
      </c>
      <c r="AH37" s="365">
        <f t="shared" si="4"/>
        <v>0</v>
      </c>
    </row>
    <row r="38" spans="1:34" x14ac:dyDescent="0.25">
      <c r="A38" s="86"/>
      <c r="B38" s="65"/>
      <c r="C38" s="195"/>
      <c r="D38" s="245" t="str">
        <f>IF(ISBLANK(A38),"",IF(#REF!=0,"-",#REF!))</f>
        <v/>
      </c>
      <c r="E38" s="202"/>
      <c r="F38" s="246"/>
      <c r="G38" s="251" t="str">
        <f t="shared" si="1"/>
        <v/>
      </c>
      <c r="H38" s="227"/>
      <c r="I38" s="228"/>
      <c r="J38" s="228"/>
      <c r="K38" s="228"/>
      <c r="L38" s="229"/>
      <c r="M38" s="212"/>
      <c r="N38" s="213"/>
      <c r="O38" s="214"/>
      <c r="P38" s="214"/>
      <c r="Q38" s="214"/>
      <c r="R38" s="214"/>
      <c r="S38" s="215"/>
      <c r="T38" s="216"/>
      <c r="U38" s="215"/>
      <c r="V38" s="215"/>
      <c r="W38" s="217"/>
      <c r="X38" s="382" t="str">
        <f t="shared" si="2"/>
        <v/>
      </c>
      <c r="Y38" s="480"/>
      <c r="AA38" s="827">
        <f>_xlfn.IFNA(INDEX('Delegated Wage Grid'!C$14:C$50,MATCH($A38,ListDelegated,0)),0)</f>
        <v>0</v>
      </c>
      <c r="AB38" s="365">
        <f>_xlfn.IFNA(INDEX('Delegated Wage Grid'!D$14:D$50,MATCH($A38,ListDelegated,0)),0)</f>
        <v>0</v>
      </c>
      <c r="AC38" s="365">
        <f>_xlfn.IFNA(INDEX('Delegated Wage Grid'!E$14:E$50,MATCH($A38,ListDelegated,0)),0)</f>
        <v>0</v>
      </c>
      <c r="AD38" s="365">
        <f>_xlfn.IFNA(INDEX('Delegated Wage Grid'!F$14:F$50,MATCH($A38,ListDelegated,0)),0)</f>
        <v>0</v>
      </c>
      <c r="AE38" s="365">
        <f>_xlfn.IFNA(INDEX('Delegated Wage Grid'!G$14:G$50,MATCH($A38,ListDelegated,0)),0)</f>
        <v>0</v>
      </c>
      <c r="AF38" s="365">
        <f>_xlfn.IFNA(INDEX('Delegated Wage Grid'!H$14:H$50,MATCH($A38,ListDelegated,0)),0)</f>
        <v>0</v>
      </c>
      <c r="AG38" s="365">
        <f t="shared" si="3"/>
        <v>0</v>
      </c>
      <c r="AH38" s="365">
        <f t="shared" si="4"/>
        <v>0</v>
      </c>
    </row>
    <row r="39" spans="1:34" x14ac:dyDescent="0.25">
      <c r="A39" s="86"/>
      <c r="B39" s="65"/>
      <c r="C39" s="195"/>
      <c r="D39" s="245" t="str">
        <f>IF(ISBLANK(A39),"",IF(#REF!=0,"-",#REF!))</f>
        <v/>
      </c>
      <c r="E39" s="202"/>
      <c r="F39" s="246"/>
      <c r="G39" s="251" t="str">
        <f t="shared" si="1"/>
        <v/>
      </c>
      <c r="H39" s="227"/>
      <c r="I39" s="228"/>
      <c r="J39" s="228"/>
      <c r="K39" s="228"/>
      <c r="L39" s="229"/>
      <c r="M39" s="212"/>
      <c r="N39" s="213"/>
      <c r="O39" s="214"/>
      <c r="P39" s="214"/>
      <c r="Q39" s="214"/>
      <c r="R39" s="214"/>
      <c r="S39" s="215"/>
      <c r="T39" s="216"/>
      <c r="U39" s="215"/>
      <c r="V39" s="215"/>
      <c r="W39" s="217"/>
      <c r="X39" s="382" t="str">
        <f t="shared" si="2"/>
        <v/>
      </c>
      <c r="Y39" s="480"/>
      <c r="AA39" s="827">
        <f>_xlfn.IFNA(INDEX('Delegated Wage Grid'!C$14:C$50,MATCH($A39,ListDelegated,0)),0)</f>
        <v>0</v>
      </c>
      <c r="AB39" s="365">
        <f>_xlfn.IFNA(INDEX('Delegated Wage Grid'!D$14:D$50,MATCH($A39,ListDelegated,0)),0)</f>
        <v>0</v>
      </c>
      <c r="AC39" s="365">
        <f>_xlfn.IFNA(INDEX('Delegated Wage Grid'!E$14:E$50,MATCH($A39,ListDelegated,0)),0)</f>
        <v>0</v>
      </c>
      <c r="AD39" s="365">
        <f>_xlfn.IFNA(INDEX('Delegated Wage Grid'!F$14:F$50,MATCH($A39,ListDelegated,0)),0)</f>
        <v>0</v>
      </c>
      <c r="AE39" s="365">
        <f>_xlfn.IFNA(INDEX('Delegated Wage Grid'!G$14:G$50,MATCH($A39,ListDelegated,0)),0)</f>
        <v>0</v>
      </c>
      <c r="AF39" s="365">
        <f>_xlfn.IFNA(INDEX('Delegated Wage Grid'!H$14:H$50,MATCH($A39,ListDelegated,0)),0)</f>
        <v>0</v>
      </c>
      <c r="AG39" s="365">
        <f t="shared" si="3"/>
        <v>0</v>
      </c>
      <c r="AH39" s="365">
        <f t="shared" si="4"/>
        <v>0</v>
      </c>
    </row>
    <row r="40" spans="1:34" x14ac:dyDescent="0.25">
      <c r="A40" s="86"/>
      <c r="B40" s="65"/>
      <c r="C40" s="195"/>
      <c r="D40" s="245" t="str">
        <f>IF(ISBLANK(A40),"",IF(#REF!=0,"-",#REF!))</f>
        <v/>
      </c>
      <c r="E40" s="202"/>
      <c r="F40" s="246"/>
      <c r="G40" s="251" t="str">
        <f t="shared" si="1"/>
        <v/>
      </c>
      <c r="H40" s="227"/>
      <c r="I40" s="228"/>
      <c r="J40" s="228"/>
      <c r="K40" s="228"/>
      <c r="L40" s="229"/>
      <c r="M40" s="212"/>
      <c r="N40" s="213"/>
      <c r="O40" s="214"/>
      <c r="P40" s="214"/>
      <c r="Q40" s="214"/>
      <c r="R40" s="214"/>
      <c r="S40" s="215"/>
      <c r="T40" s="216"/>
      <c r="U40" s="215"/>
      <c r="V40" s="215"/>
      <c r="W40" s="217"/>
      <c r="X40" s="382" t="str">
        <f t="shared" si="2"/>
        <v/>
      </c>
      <c r="Y40" s="480"/>
      <c r="AA40" s="827">
        <f>_xlfn.IFNA(INDEX('Delegated Wage Grid'!C$14:C$50,MATCH($A40,ListDelegated,0)),0)</f>
        <v>0</v>
      </c>
      <c r="AB40" s="365">
        <f>_xlfn.IFNA(INDEX('Delegated Wage Grid'!D$14:D$50,MATCH($A40,ListDelegated,0)),0)</f>
        <v>0</v>
      </c>
      <c r="AC40" s="365">
        <f>_xlfn.IFNA(INDEX('Delegated Wage Grid'!E$14:E$50,MATCH($A40,ListDelegated,0)),0)</f>
        <v>0</v>
      </c>
      <c r="AD40" s="365">
        <f>_xlfn.IFNA(INDEX('Delegated Wage Grid'!F$14:F$50,MATCH($A40,ListDelegated,0)),0)</f>
        <v>0</v>
      </c>
      <c r="AE40" s="365">
        <f>_xlfn.IFNA(INDEX('Delegated Wage Grid'!G$14:G$50,MATCH($A40,ListDelegated,0)),0)</f>
        <v>0</v>
      </c>
      <c r="AF40" s="365">
        <f>_xlfn.IFNA(INDEX('Delegated Wage Grid'!H$14:H$50,MATCH($A40,ListDelegated,0)),0)</f>
        <v>0</v>
      </c>
      <c r="AG40" s="365">
        <f t="shared" si="3"/>
        <v>0</v>
      </c>
      <c r="AH40" s="365">
        <f t="shared" si="4"/>
        <v>0</v>
      </c>
    </row>
    <row r="41" spans="1:34" x14ac:dyDescent="0.25">
      <c r="A41" s="86"/>
      <c r="B41" s="65"/>
      <c r="C41" s="195"/>
      <c r="D41" s="245" t="str">
        <f>IF(ISBLANK(A41),"",IF(#REF!=0,"-",#REF!))</f>
        <v/>
      </c>
      <c r="E41" s="202"/>
      <c r="F41" s="246"/>
      <c r="G41" s="251" t="str">
        <f t="shared" si="1"/>
        <v/>
      </c>
      <c r="H41" s="227"/>
      <c r="I41" s="228"/>
      <c r="J41" s="228"/>
      <c r="K41" s="228"/>
      <c r="L41" s="229"/>
      <c r="M41" s="212"/>
      <c r="N41" s="213"/>
      <c r="O41" s="214"/>
      <c r="P41" s="214"/>
      <c r="Q41" s="214"/>
      <c r="R41" s="214"/>
      <c r="S41" s="215"/>
      <c r="T41" s="216"/>
      <c r="U41" s="215"/>
      <c r="V41" s="215"/>
      <c r="W41" s="217"/>
      <c r="X41" s="382" t="str">
        <f t="shared" si="2"/>
        <v/>
      </c>
      <c r="Y41" s="480"/>
      <c r="AA41" s="827">
        <f>_xlfn.IFNA(INDEX('Delegated Wage Grid'!C$14:C$50,MATCH($A41,ListDelegated,0)),0)</f>
        <v>0</v>
      </c>
      <c r="AB41" s="365">
        <f>_xlfn.IFNA(INDEX('Delegated Wage Grid'!D$14:D$50,MATCH($A41,ListDelegated,0)),0)</f>
        <v>0</v>
      </c>
      <c r="AC41" s="365">
        <f>_xlfn.IFNA(INDEX('Delegated Wage Grid'!E$14:E$50,MATCH($A41,ListDelegated,0)),0)</f>
        <v>0</v>
      </c>
      <c r="AD41" s="365">
        <f>_xlfn.IFNA(INDEX('Delegated Wage Grid'!F$14:F$50,MATCH($A41,ListDelegated,0)),0)</f>
        <v>0</v>
      </c>
      <c r="AE41" s="365">
        <f>_xlfn.IFNA(INDEX('Delegated Wage Grid'!G$14:G$50,MATCH($A41,ListDelegated,0)),0)</f>
        <v>0</v>
      </c>
      <c r="AF41" s="365">
        <f>_xlfn.IFNA(INDEX('Delegated Wage Grid'!H$14:H$50,MATCH($A41,ListDelegated,0)),0)</f>
        <v>0</v>
      </c>
      <c r="AG41" s="365">
        <f t="shared" si="3"/>
        <v>0</v>
      </c>
      <c r="AH41" s="365">
        <f t="shared" si="4"/>
        <v>0</v>
      </c>
    </row>
    <row r="42" spans="1:34" x14ac:dyDescent="0.25">
      <c r="A42" s="86"/>
      <c r="B42" s="65"/>
      <c r="C42" s="195"/>
      <c r="D42" s="245" t="str">
        <f>IF(ISBLANK(A42),"",IF(#REF!=0,"-",#REF!))</f>
        <v/>
      </c>
      <c r="E42" s="202"/>
      <c r="F42" s="246"/>
      <c r="G42" s="251" t="str">
        <f t="shared" si="1"/>
        <v/>
      </c>
      <c r="H42" s="227"/>
      <c r="I42" s="228"/>
      <c r="J42" s="228"/>
      <c r="K42" s="228"/>
      <c r="L42" s="229"/>
      <c r="M42" s="212"/>
      <c r="N42" s="213"/>
      <c r="O42" s="214"/>
      <c r="P42" s="214"/>
      <c r="Q42" s="214"/>
      <c r="R42" s="214"/>
      <c r="S42" s="215"/>
      <c r="T42" s="216"/>
      <c r="U42" s="215"/>
      <c r="V42" s="215"/>
      <c r="W42" s="217"/>
      <c r="X42" s="382" t="str">
        <f t="shared" si="2"/>
        <v/>
      </c>
      <c r="Y42" s="480"/>
      <c r="AA42" s="827">
        <f>_xlfn.IFNA(INDEX('Delegated Wage Grid'!C$14:C$50,MATCH($A42,ListDelegated,0)),0)</f>
        <v>0</v>
      </c>
      <c r="AB42" s="365">
        <f>_xlfn.IFNA(INDEX('Delegated Wage Grid'!D$14:D$50,MATCH($A42,ListDelegated,0)),0)</f>
        <v>0</v>
      </c>
      <c r="AC42" s="365">
        <f>_xlfn.IFNA(INDEX('Delegated Wage Grid'!E$14:E$50,MATCH($A42,ListDelegated,0)),0)</f>
        <v>0</v>
      </c>
      <c r="AD42" s="365">
        <f>_xlfn.IFNA(INDEX('Delegated Wage Grid'!F$14:F$50,MATCH($A42,ListDelegated,0)),0)</f>
        <v>0</v>
      </c>
      <c r="AE42" s="365">
        <f>_xlfn.IFNA(INDEX('Delegated Wage Grid'!G$14:G$50,MATCH($A42,ListDelegated,0)),0)</f>
        <v>0</v>
      </c>
      <c r="AF42" s="365">
        <f>_xlfn.IFNA(INDEX('Delegated Wage Grid'!H$14:H$50,MATCH($A42,ListDelegated,0)),0)</f>
        <v>0</v>
      </c>
      <c r="AG42" s="365">
        <f t="shared" si="3"/>
        <v>0</v>
      </c>
      <c r="AH42" s="365">
        <f t="shared" si="4"/>
        <v>0</v>
      </c>
    </row>
    <row r="43" spans="1:34" x14ac:dyDescent="0.25">
      <c r="A43" s="86"/>
      <c r="B43" s="65"/>
      <c r="C43" s="195"/>
      <c r="D43" s="245" t="str">
        <f>IF(ISBLANK(A43),"",IF(#REF!=0,"-",#REF!))</f>
        <v/>
      </c>
      <c r="E43" s="202"/>
      <c r="F43" s="246"/>
      <c r="G43" s="251" t="str">
        <f t="shared" si="1"/>
        <v/>
      </c>
      <c r="H43" s="227"/>
      <c r="I43" s="228"/>
      <c r="J43" s="228"/>
      <c r="K43" s="228"/>
      <c r="L43" s="229"/>
      <c r="M43" s="212"/>
      <c r="N43" s="213"/>
      <c r="O43" s="214"/>
      <c r="P43" s="214"/>
      <c r="Q43" s="214"/>
      <c r="R43" s="214"/>
      <c r="S43" s="215"/>
      <c r="T43" s="216"/>
      <c r="U43" s="215"/>
      <c r="V43" s="215"/>
      <c r="W43" s="217"/>
      <c r="X43" s="382" t="str">
        <f t="shared" si="2"/>
        <v/>
      </c>
      <c r="Y43" s="480"/>
      <c r="AA43" s="827">
        <f>_xlfn.IFNA(INDEX('Delegated Wage Grid'!C$14:C$50,MATCH($A43,ListDelegated,0)),0)</f>
        <v>0</v>
      </c>
      <c r="AB43" s="365">
        <f>_xlfn.IFNA(INDEX('Delegated Wage Grid'!D$14:D$50,MATCH($A43,ListDelegated,0)),0)</f>
        <v>0</v>
      </c>
      <c r="AC43" s="365">
        <f>_xlfn.IFNA(INDEX('Delegated Wage Grid'!E$14:E$50,MATCH($A43,ListDelegated,0)),0)</f>
        <v>0</v>
      </c>
      <c r="AD43" s="365">
        <f>_xlfn.IFNA(INDEX('Delegated Wage Grid'!F$14:F$50,MATCH($A43,ListDelegated,0)),0)</f>
        <v>0</v>
      </c>
      <c r="AE43" s="365">
        <f>_xlfn.IFNA(INDEX('Delegated Wage Grid'!G$14:G$50,MATCH($A43,ListDelegated,0)),0)</f>
        <v>0</v>
      </c>
      <c r="AF43" s="365">
        <f>_xlfn.IFNA(INDEX('Delegated Wage Grid'!H$14:H$50,MATCH($A43,ListDelegated,0)),0)</f>
        <v>0</v>
      </c>
      <c r="AG43" s="365">
        <f t="shared" si="3"/>
        <v>0</v>
      </c>
      <c r="AH43" s="365">
        <f t="shared" si="4"/>
        <v>0</v>
      </c>
    </row>
    <row r="44" spans="1:34" x14ac:dyDescent="0.25">
      <c r="A44" s="86"/>
      <c r="B44" s="65"/>
      <c r="C44" s="195"/>
      <c r="D44" s="245" t="str">
        <f>IF(ISBLANK(A44),"",IF(#REF!=0,"-",#REF!))</f>
        <v/>
      </c>
      <c r="E44" s="202"/>
      <c r="F44" s="246"/>
      <c r="G44" s="251" t="str">
        <f t="shared" si="1"/>
        <v/>
      </c>
      <c r="H44" s="227"/>
      <c r="I44" s="228"/>
      <c r="J44" s="228"/>
      <c r="K44" s="228"/>
      <c r="L44" s="229"/>
      <c r="M44" s="212"/>
      <c r="N44" s="213"/>
      <c r="O44" s="214"/>
      <c r="P44" s="214"/>
      <c r="Q44" s="214"/>
      <c r="R44" s="214"/>
      <c r="S44" s="215"/>
      <c r="T44" s="216"/>
      <c r="U44" s="215"/>
      <c r="V44" s="215"/>
      <c r="W44" s="217"/>
      <c r="X44" s="382" t="str">
        <f t="shared" si="2"/>
        <v/>
      </c>
      <c r="Y44" s="480"/>
      <c r="AA44" s="827">
        <f>_xlfn.IFNA(INDEX('Delegated Wage Grid'!C$14:C$50,MATCH($A44,ListDelegated,0)),0)</f>
        <v>0</v>
      </c>
      <c r="AB44" s="365">
        <f>_xlfn.IFNA(INDEX('Delegated Wage Grid'!D$14:D$50,MATCH($A44,ListDelegated,0)),0)</f>
        <v>0</v>
      </c>
      <c r="AC44" s="365">
        <f>_xlfn.IFNA(INDEX('Delegated Wage Grid'!E$14:E$50,MATCH($A44,ListDelegated,0)),0)</f>
        <v>0</v>
      </c>
      <c r="AD44" s="365">
        <f>_xlfn.IFNA(INDEX('Delegated Wage Grid'!F$14:F$50,MATCH($A44,ListDelegated,0)),0)</f>
        <v>0</v>
      </c>
      <c r="AE44" s="365">
        <f>_xlfn.IFNA(INDEX('Delegated Wage Grid'!G$14:G$50,MATCH($A44,ListDelegated,0)),0)</f>
        <v>0</v>
      </c>
      <c r="AF44" s="365">
        <f>_xlfn.IFNA(INDEX('Delegated Wage Grid'!H$14:H$50,MATCH($A44,ListDelegated,0)),0)</f>
        <v>0</v>
      </c>
      <c r="AG44" s="365">
        <f t="shared" si="3"/>
        <v>0</v>
      </c>
      <c r="AH44" s="365">
        <f t="shared" si="4"/>
        <v>0</v>
      </c>
    </row>
    <row r="45" spans="1:34" x14ac:dyDescent="0.25">
      <c r="A45" s="86"/>
      <c r="B45" s="65"/>
      <c r="C45" s="195"/>
      <c r="D45" s="245" t="str">
        <f>IF(ISBLANK(A45),"",IF(#REF!=0,"-",#REF!))</f>
        <v/>
      </c>
      <c r="E45" s="202"/>
      <c r="F45" s="246"/>
      <c r="G45" s="251" t="str">
        <f t="shared" si="1"/>
        <v/>
      </c>
      <c r="H45" s="227"/>
      <c r="I45" s="228"/>
      <c r="J45" s="228"/>
      <c r="K45" s="228"/>
      <c r="L45" s="229"/>
      <c r="M45" s="212"/>
      <c r="N45" s="213"/>
      <c r="O45" s="214"/>
      <c r="P45" s="214"/>
      <c r="Q45" s="214"/>
      <c r="R45" s="214"/>
      <c r="S45" s="215"/>
      <c r="T45" s="216"/>
      <c r="U45" s="215"/>
      <c r="V45" s="215"/>
      <c r="W45" s="217"/>
      <c r="X45" s="382" t="str">
        <f t="shared" si="2"/>
        <v/>
      </c>
      <c r="Y45" s="480"/>
      <c r="AA45" s="827">
        <f>_xlfn.IFNA(INDEX('Delegated Wage Grid'!C$14:C$50,MATCH($A45,ListDelegated,0)),0)</f>
        <v>0</v>
      </c>
      <c r="AB45" s="365">
        <f>_xlfn.IFNA(INDEX('Delegated Wage Grid'!D$14:D$50,MATCH($A45,ListDelegated,0)),0)</f>
        <v>0</v>
      </c>
      <c r="AC45" s="365">
        <f>_xlfn.IFNA(INDEX('Delegated Wage Grid'!E$14:E$50,MATCH($A45,ListDelegated,0)),0)</f>
        <v>0</v>
      </c>
      <c r="AD45" s="365">
        <f>_xlfn.IFNA(INDEX('Delegated Wage Grid'!F$14:F$50,MATCH($A45,ListDelegated,0)),0)</f>
        <v>0</v>
      </c>
      <c r="AE45" s="365">
        <f>_xlfn.IFNA(INDEX('Delegated Wage Grid'!G$14:G$50,MATCH($A45,ListDelegated,0)),0)</f>
        <v>0</v>
      </c>
      <c r="AF45" s="365">
        <f>_xlfn.IFNA(INDEX('Delegated Wage Grid'!H$14:H$50,MATCH($A45,ListDelegated,0)),0)</f>
        <v>0</v>
      </c>
      <c r="AG45" s="365">
        <f t="shared" si="3"/>
        <v>0</v>
      </c>
      <c r="AH45" s="365">
        <f t="shared" si="4"/>
        <v>0</v>
      </c>
    </row>
    <row r="46" spans="1:34" x14ac:dyDescent="0.25">
      <c r="A46" s="86"/>
      <c r="B46" s="65"/>
      <c r="C46" s="195"/>
      <c r="D46" s="245" t="str">
        <f>IF(ISBLANK(A46),"",IF(#REF!=0,"-",#REF!))</f>
        <v/>
      </c>
      <c r="E46" s="202"/>
      <c r="F46" s="246"/>
      <c r="G46" s="251" t="str">
        <f t="shared" si="1"/>
        <v/>
      </c>
      <c r="H46" s="227"/>
      <c r="I46" s="228"/>
      <c r="J46" s="228"/>
      <c r="K46" s="228"/>
      <c r="L46" s="229"/>
      <c r="M46" s="212"/>
      <c r="N46" s="213"/>
      <c r="O46" s="214"/>
      <c r="P46" s="214"/>
      <c r="Q46" s="214"/>
      <c r="R46" s="214"/>
      <c r="S46" s="215"/>
      <c r="T46" s="216"/>
      <c r="U46" s="215"/>
      <c r="V46" s="215"/>
      <c r="W46" s="217"/>
      <c r="X46" s="382" t="str">
        <f t="shared" si="2"/>
        <v/>
      </c>
      <c r="Y46" s="480"/>
      <c r="AA46" s="827">
        <f>_xlfn.IFNA(INDEX('Delegated Wage Grid'!C$14:C$50,MATCH($A46,ListDelegated,0)),0)</f>
        <v>0</v>
      </c>
      <c r="AB46" s="365">
        <f>_xlfn.IFNA(INDEX('Delegated Wage Grid'!D$14:D$50,MATCH($A46,ListDelegated,0)),0)</f>
        <v>0</v>
      </c>
      <c r="AC46" s="365">
        <f>_xlfn.IFNA(INDEX('Delegated Wage Grid'!E$14:E$50,MATCH($A46,ListDelegated,0)),0)</f>
        <v>0</v>
      </c>
      <c r="AD46" s="365">
        <f>_xlfn.IFNA(INDEX('Delegated Wage Grid'!F$14:F$50,MATCH($A46,ListDelegated,0)),0)</f>
        <v>0</v>
      </c>
      <c r="AE46" s="365">
        <f>_xlfn.IFNA(INDEX('Delegated Wage Grid'!G$14:G$50,MATCH($A46,ListDelegated,0)),0)</f>
        <v>0</v>
      </c>
      <c r="AF46" s="365">
        <f>_xlfn.IFNA(INDEX('Delegated Wage Grid'!H$14:H$50,MATCH($A46,ListDelegated,0)),0)</f>
        <v>0</v>
      </c>
      <c r="AG46" s="365">
        <f t="shared" si="3"/>
        <v>0</v>
      </c>
      <c r="AH46" s="365">
        <f t="shared" si="4"/>
        <v>0</v>
      </c>
    </row>
    <row r="47" spans="1:34" x14ac:dyDescent="0.25">
      <c r="A47" s="86"/>
      <c r="B47" s="65"/>
      <c r="C47" s="195"/>
      <c r="D47" s="245" t="str">
        <f>IF(ISBLANK(A47),"",IF(#REF!=0,"-",#REF!))</f>
        <v/>
      </c>
      <c r="E47" s="202"/>
      <c r="F47" s="246"/>
      <c r="G47" s="251" t="str">
        <f t="shared" si="1"/>
        <v/>
      </c>
      <c r="H47" s="227"/>
      <c r="I47" s="228"/>
      <c r="J47" s="228"/>
      <c r="K47" s="228"/>
      <c r="L47" s="229"/>
      <c r="M47" s="212"/>
      <c r="N47" s="213"/>
      <c r="O47" s="214"/>
      <c r="P47" s="214"/>
      <c r="Q47" s="214"/>
      <c r="R47" s="214"/>
      <c r="S47" s="215"/>
      <c r="T47" s="216"/>
      <c r="U47" s="215"/>
      <c r="V47" s="215"/>
      <c r="W47" s="217"/>
      <c r="X47" s="382" t="str">
        <f t="shared" si="2"/>
        <v/>
      </c>
      <c r="Y47" s="480"/>
      <c r="AA47" s="827">
        <f>_xlfn.IFNA(INDEX('Delegated Wage Grid'!C$14:C$50,MATCH($A47,ListDelegated,0)),0)</f>
        <v>0</v>
      </c>
      <c r="AB47" s="365">
        <f>_xlfn.IFNA(INDEX('Delegated Wage Grid'!D$14:D$50,MATCH($A47,ListDelegated,0)),0)</f>
        <v>0</v>
      </c>
      <c r="AC47" s="365">
        <f>_xlfn.IFNA(INDEX('Delegated Wage Grid'!E$14:E$50,MATCH($A47,ListDelegated,0)),0)</f>
        <v>0</v>
      </c>
      <c r="AD47" s="365">
        <f>_xlfn.IFNA(INDEX('Delegated Wage Grid'!F$14:F$50,MATCH($A47,ListDelegated,0)),0)</f>
        <v>0</v>
      </c>
      <c r="AE47" s="365">
        <f>_xlfn.IFNA(INDEX('Delegated Wage Grid'!G$14:G$50,MATCH($A47,ListDelegated,0)),0)</f>
        <v>0</v>
      </c>
      <c r="AF47" s="365">
        <f>_xlfn.IFNA(INDEX('Delegated Wage Grid'!H$14:H$50,MATCH($A47,ListDelegated,0)),0)</f>
        <v>0</v>
      </c>
      <c r="AG47" s="365">
        <f t="shared" si="3"/>
        <v>0</v>
      </c>
      <c r="AH47" s="365">
        <f t="shared" si="4"/>
        <v>0</v>
      </c>
    </row>
    <row r="48" spans="1:34" x14ac:dyDescent="0.25">
      <c r="A48" s="86"/>
      <c r="B48" s="65"/>
      <c r="C48" s="195"/>
      <c r="D48" s="245" t="str">
        <f>IF(ISBLANK(A48),"",IF(#REF!=0,"-",#REF!))</f>
        <v/>
      </c>
      <c r="E48" s="202"/>
      <c r="F48" s="246"/>
      <c r="G48" s="251" t="str">
        <f t="shared" si="1"/>
        <v/>
      </c>
      <c r="H48" s="227"/>
      <c r="I48" s="228"/>
      <c r="J48" s="228"/>
      <c r="K48" s="228"/>
      <c r="L48" s="229"/>
      <c r="M48" s="212"/>
      <c r="N48" s="213"/>
      <c r="O48" s="214"/>
      <c r="P48" s="214"/>
      <c r="Q48" s="214"/>
      <c r="R48" s="214"/>
      <c r="S48" s="215"/>
      <c r="T48" s="216"/>
      <c r="U48" s="215"/>
      <c r="V48" s="215"/>
      <c r="W48" s="217"/>
      <c r="X48" s="382" t="str">
        <f t="shared" si="2"/>
        <v/>
      </c>
      <c r="Y48" s="480"/>
      <c r="AA48" s="827">
        <f>_xlfn.IFNA(INDEX('Delegated Wage Grid'!C$14:C$50,MATCH($A48,ListDelegated,0)),0)</f>
        <v>0</v>
      </c>
      <c r="AB48" s="365">
        <f>_xlfn.IFNA(INDEX('Delegated Wage Grid'!D$14:D$50,MATCH($A48,ListDelegated,0)),0)</f>
        <v>0</v>
      </c>
      <c r="AC48" s="365">
        <f>_xlfn.IFNA(INDEX('Delegated Wage Grid'!E$14:E$50,MATCH($A48,ListDelegated,0)),0)</f>
        <v>0</v>
      </c>
      <c r="AD48" s="365">
        <f>_xlfn.IFNA(INDEX('Delegated Wage Grid'!F$14:F$50,MATCH($A48,ListDelegated,0)),0)</f>
        <v>0</v>
      </c>
      <c r="AE48" s="365">
        <f>_xlfn.IFNA(INDEX('Delegated Wage Grid'!G$14:G$50,MATCH($A48,ListDelegated,0)),0)</f>
        <v>0</v>
      </c>
      <c r="AF48" s="365">
        <f>_xlfn.IFNA(INDEX('Delegated Wage Grid'!H$14:H$50,MATCH($A48,ListDelegated,0)),0)</f>
        <v>0</v>
      </c>
      <c r="AG48" s="365">
        <f t="shared" si="3"/>
        <v>0</v>
      </c>
      <c r="AH48" s="365">
        <f t="shared" si="4"/>
        <v>0</v>
      </c>
    </row>
    <row r="49" spans="1:34" x14ac:dyDescent="0.25">
      <c r="A49" s="86"/>
      <c r="B49" s="65"/>
      <c r="C49" s="195"/>
      <c r="D49" s="245" t="str">
        <f>IF(ISBLANK(A49),"",IF(#REF!=0,"-",#REF!))</f>
        <v/>
      </c>
      <c r="E49" s="202"/>
      <c r="F49" s="246"/>
      <c r="G49" s="251" t="str">
        <f t="shared" si="1"/>
        <v/>
      </c>
      <c r="H49" s="227"/>
      <c r="I49" s="228"/>
      <c r="J49" s="228"/>
      <c r="K49" s="228"/>
      <c r="L49" s="229"/>
      <c r="M49" s="212"/>
      <c r="N49" s="213"/>
      <c r="O49" s="214"/>
      <c r="P49" s="214"/>
      <c r="Q49" s="214"/>
      <c r="R49" s="214"/>
      <c r="S49" s="215"/>
      <c r="T49" s="216"/>
      <c r="U49" s="215"/>
      <c r="V49" s="215"/>
      <c r="W49" s="217"/>
      <c r="X49" s="382" t="str">
        <f t="shared" si="2"/>
        <v/>
      </c>
      <c r="Y49" s="480"/>
      <c r="AA49" s="827">
        <f>_xlfn.IFNA(INDEX('Delegated Wage Grid'!C$14:C$50,MATCH($A49,ListDelegated,0)),0)</f>
        <v>0</v>
      </c>
      <c r="AB49" s="365">
        <f>_xlfn.IFNA(INDEX('Delegated Wage Grid'!D$14:D$50,MATCH($A49,ListDelegated,0)),0)</f>
        <v>0</v>
      </c>
      <c r="AC49" s="365">
        <f>_xlfn.IFNA(INDEX('Delegated Wage Grid'!E$14:E$50,MATCH($A49,ListDelegated,0)),0)</f>
        <v>0</v>
      </c>
      <c r="AD49" s="365">
        <f>_xlfn.IFNA(INDEX('Delegated Wage Grid'!F$14:F$50,MATCH($A49,ListDelegated,0)),0)</f>
        <v>0</v>
      </c>
      <c r="AE49" s="365">
        <f>_xlfn.IFNA(INDEX('Delegated Wage Grid'!G$14:G$50,MATCH($A49,ListDelegated,0)),0)</f>
        <v>0</v>
      </c>
      <c r="AF49" s="365">
        <f>_xlfn.IFNA(INDEX('Delegated Wage Grid'!H$14:H$50,MATCH($A49,ListDelegated,0)),0)</f>
        <v>0</v>
      </c>
      <c r="AG49" s="365">
        <f t="shared" si="3"/>
        <v>0</v>
      </c>
      <c r="AH49" s="365">
        <f t="shared" si="4"/>
        <v>0</v>
      </c>
    </row>
    <row r="50" spans="1:34" x14ac:dyDescent="0.25">
      <c r="A50" s="86"/>
      <c r="B50" s="65"/>
      <c r="C50" s="195"/>
      <c r="D50" s="245" t="str">
        <f>IF(ISBLANK(A50),"",IF(#REF!=0,"-",#REF!))</f>
        <v/>
      </c>
      <c r="E50" s="202"/>
      <c r="F50" s="246"/>
      <c r="G50" s="251" t="str">
        <f t="shared" si="1"/>
        <v/>
      </c>
      <c r="H50" s="227"/>
      <c r="I50" s="228"/>
      <c r="J50" s="228"/>
      <c r="K50" s="228"/>
      <c r="L50" s="229"/>
      <c r="M50" s="212"/>
      <c r="N50" s="213"/>
      <c r="O50" s="214"/>
      <c r="P50" s="214"/>
      <c r="Q50" s="214"/>
      <c r="R50" s="214"/>
      <c r="S50" s="215"/>
      <c r="T50" s="216"/>
      <c r="U50" s="215"/>
      <c r="V50" s="215"/>
      <c r="W50" s="217"/>
      <c r="X50" s="382" t="str">
        <f t="shared" si="2"/>
        <v/>
      </c>
      <c r="Y50" s="480"/>
      <c r="AA50" s="827">
        <f>_xlfn.IFNA(INDEX('Delegated Wage Grid'!C$14:C$50,MATCH($A50,ListDelegated,0)),0)</f>
        <v>0</v>
      </c>
      <c r="AB50" s="365">
        <f>_xlfn.IFNA(INDEX('Delegated Wage Grid'!D$14:D$50,MATCH($A50,ListDelegated,0)),0)</f>
        <v>0</v>
      </c>
      <c r="AC50" s="365">
        <f>_xlfn.IFNA(INDEX('Delegated Wage Grid'!E$14:E$50,MATCH($A50,ListDelegated,0)),0)</f>
        <v>0</v>
      </c>
      <c r="AD50" s="365">
        <f>_xlfn.IFNA(INDEX('Delegated Wage Grid'!F$14:F$50,MATCH($A50,ListDelegated,0)),0)</f>
        <v>0</v>
      </c>
      <c r="AE50" s="365">
        <f>_xlfn.IFNA(INDEX('Delegated Wage Grid'!G$14:G$50,MATCH($A50,ListDelegated,0)),0)</f>
        <v>0</v>
      </c>
      <c r="AF50" s="365">
        <f>_xlfn.IFNA(INDEX('Delegated Wage Grid'!H$14:H$50,MATCH($A50,ListDelegated,0)),0)</f>
        <v>0</v>
      </c>
      <c r="AG50" s="365">
        <f t="shared" si="3"/>
        <v>0</v>
      </c>
      <c r="AH50" s="365">
        <f t="shared" si="4"/>
        <v>0</v>
      </c>
    </row>
    <row r="51" spans="1:34" x14ac:dyDescent="0.25">
      <c r="A51" s="86"/>
      <c r="B51" s="65"/>
      <c r="C51" s="195"/>
      <c r="D51" s="245" t="str">
        <f>IF(ISBLANK(A51),"",IF(#REF!=0,"-",#REF!))</f>
        <v/>
      </c>
      <c r="E51" s="202"/>
      <c r="F51" s="246"/>
      <c r="G51" s="251" t="str">
        <f t="shared" si="1"/>
        <v/>
      </c>
      <c r="H51" s="227"/>
      <c r="I51" s="228"/>
      <c r="J51" s="228"/>
      <c r="K51" s="228"/>
      <c r="L51" s="229"/>
      <c r="M51" s="212"/>
      <c r="N51" s="213"/>
      <c r="O51" s="214"/>
      <c r="P51" s="214"/>
      <c r="Q51" s="214"/>
      <c r="R51" s="214"/>
      <c r="S51" s="215"/>
      <c r="T51" s="216"/>
      <c r="U51" s="215"/>
      <c r="V51" s="215"/>
      <c r="W51" s="217"/>
      <c r="X51" s="382" t="str">
        <f t="shared" si="2"/>
        <v/>
      </c>
      <c r="Y51" s="480"/>
      <c r="AA51" s="827">
        <f>_xlfn.IFNA(INDEX('Delegated Wage Grid'!C$14:C$50,MATCH($A51,ListDelegated,0)),0)</f>
        <v>0</v>
      </c>
      <c r="AB51" s="365">
        <f>_xlfn.IFNA(INDEX('Delegated Wage Grid'!D$14:D$50,MATCH($A51,ListDelegated,0)),0)</f>
        <v>0</v>
      </c>
      <c r="AC51" s="365">
        <f>_xlfn.IFNA(INDEX('Delegated Wage Grid'!E$14:E$50,MATCH($A51,ListDelegated,0)),0)</f>
        <v>0</v>
      </c>
      <c r="AD51" s="365">
        <f>_xlfn.IFNA(INDEX('Delegated Wage Grid'!F$14:F$50,MATCH($A51,ListDelegated,0)),0)</f>
        <v>0</v>
      </c>
      <c r="AE51" s="365">
        <f>_xlfn.IFNA(INDEX('Delegated Wage Grid'!G$14:G$50,MATCH($A51,ListDelegated,0)),0)</f>
        <v>0</v>
      </c>
      <c r="AF51" s="365">
        <f>_xlfn.IFNA(INDEX('Delegated Wage Grid'!H$14:H$50,MATCH($A51,ListDelegated,0)),0)</f>
        <v>0</v>
      </c>
      <c r="AG51" s="365">
        <f t="shared" si="3"/>
        <v>0</v>
      </c>
      <c r="AH51" s="365">
        <f t="shared" si="4"/>
        <v>0</v>
      </c>
    </row>
    <row r="52" spans="1:34" x14ac:dyDescent="0.25">
      <c r="A52" s="86"/>
      <c r="B52" s="65"/>
      <c r="C52" s="195"/>
      <c r="D52" s="245" t="str">
        <f>IF(ISBLANK(A52),"",IF(#REF!=0,"-",#REF!))</f>
        <v/>
      </c>
      <c r="E52" s="202"/>
      <c r="F52" s="246"/>
      <c r="G52" s="251" t="str">
        <f t="shared" si="1"/>
        <v/>
      </c>
      <c r="H52" s="227"/>
      <c r="I52" s="228"/>
      <c r="J52" s="228"/>
      <c r="K52" s="228"/>
      <c r="L52" s="229"/>
      <c r="M52" s="212"/>
      <c r="N52" s="213"/>
      <c r="O52" s="214"/>
      <c r="P52" s="214"/>
      <c r="Q52" s="214"/>
      <c r="R52" s="214"/>
      <c r="S52" s="215"/>
      <c r="T52" s="216"/>
      <c r="U52" s="215"/>
      <c r="V52" s="215"/>
      <c r="W52" s="217"/>
      <c r="X52" s="382" t="str">
        <f t="shared" si="2"/>
        <v/>
      </c>
      <c r="Y52" s="480"/>
      <c r="AA52" s="827">
        <f>_xlfn.IFNA(INDEX('Delegated Wage Grid'!C$14:C$50,MATCH($A52,ListDelegated,0)),0)</f>
        <v>0</v>
      </c>
      <c r="AB52" s="365">
        <f>_xlfn.IFNA(INDEX('Delegated Wage Grid'!D$14:D$50,MATCH($A52,ListDelegated,0)),0)</f>
        <v>0</v>
      </c>
      <c r="AC52" s="365">
        <f>_xlfn.IFNA(INDEX('Delegated Wage Grid'!E$14:E$50,MATCH($A52,ListDelegated,0)),0)</f>
        <v>0</v>
      </c>
      <c r="AD52" s="365">
        <f>_xlfn.IFNA(INDEX('Delegated Wage Grid'!F$14:F$50,MATCH($A52,ListDelegated,0)),0)</f>
        <v>0</v>
      </c>
      <c r="AE52" s="365">
        <f>_xlfn.IFNA(INDEX('Delegated Wage Grid'!G$14:G$50,MATCH($A52,ListDelegated,0)),0)</f>
        <v>0</v>
      </c>
      <c r="AF52" s="365">
        <f>_xlfn.IFNA(INDEX('Delegated Wage Grid'!H$14:H$50,MATCH($A52,ListDelegated,0)),0)</f>
        <v>0</v>
      </c>
      <c r="AG52" s="365">
        <f t="shared" si="3"/>
        <v>0</v>
      </c>
      <c r="AH52" s="365">
        <f t="shared" si="4"/>
        <v>0</v>
      </c>
    </row>
    <row r="53" spans="1:34" x14ac:dyDescent="0.25">
      <c r="A53" s="86"/>
      <c r="B53" s="65"/>
      <c r="C53" s="195"/>
      <c r="D53" s="245" t="str">
        <f>IF(ISBLANK(A53),"",IF(#REF!=0,"-",#REF!))</f>
        <v/>
      </c>
      <c r="E53" s="202"/>
      <c r="F53" s="246"/>
      <c r="G53" s="251" t="str">
        <f t="shared" si="1"/>
        <v/>
      </c>
      <c r="H53" s="227"/>
      <c r="I53" s="228"/>
      <c r="J53" s="228"/>
      <c r="K53" s="228"/>
      <c r="L53" s="229"/>
      <c r="M53" s="212"/>
      <c r="N53" s="213"/>
      <c r="O53" s="214"/>
      <c r="P53" s="214"/>
      <c r="Q53" s="214"/>
      <c r="R53" s="214"/>
      <c r="S53" s="215"/>
      <c r="T53" s="216"/>
      <c r="U53" s="215"/>
      <c r="V53" s="215"/>
      <c r="W53" s="217"/>
      <c r="X53" s="382" t="str">
        <f t="shared" si="2"/>
        <v/>
      </c>
      <c r="Y53" s="480"/>
      <c r="AA53" s="827">
        <f>_xlfn.IFNA(INDEX('Delegated Wage Grid'!C$14:C$50,MATCH($A53,ListDelegated,0)),0)</f>
        <v>0</v>
      </c>
      <c r="AB53" s="365">
        <f>_xlfn.IFNA(INDEX('Delegated Wage Grid'!D$14:D$50,MATCH($A53,ListDelegated,0)),0)</f>
        <v>0</v>
      </c>
      <c r="AC53" s="365">
        <f>_xlfn.IFNA(INDEX('Delegated Wage Grid'!E$14:E$50,MATCH($A53,ListDelegated,0)),0)</f>
        <v>0</v>
      </c>
      <c r="AD53" s="365">
        <f>_xlfn.IFNA(INDEX('Delegated Wage Grid'!F$14:F$50,MATCH($A53,ListDelegated,0)),0)</f>
        <v>0</v>
      </c>
      <c r="AE53" s="365">
        <f>_xlfn.IFNA(INDEX('Delegated Wage Grid'!G$14:G$50,MATCH($A53,ListDelegated,0)),0)</f>
        <v>0</v>
      </c>
      <c r="AF53" s="365">
        <f>_xlfn.IFNA(INDEX('Delegated Wage Grid'!H$14:H$50,MATCH($A53,ListDelegated,0)),0)</f>
        <v>0</v>
      </c>
      <c r="AG53" s="365">
        <f t="shared" si="3"/>
        <v>0</v>
      </c>
      <c r="AH53" s="365">
        <f t="shared" si="4"/>
        <v>0</v>
      </c>
    </row>
    <row r="54" spans="1:34" x14ac:dyDescent="0.25">
      <c r="A54" s="86"/>
      <c r="B54" s="65"/>
      <c r="C54" s="195"/>
      <c r="D54" s="245" t="str">
        <f>IF(ISBLANK(A54),"",IF(#REF!=0,"-",#REF!))</f>
        <v/>
      </c>
      <c r="E54" s="202"/>
      <c r="F54" s="246"/>
      <c r="G54" s="251" t="str">
        <f t="shared" si="1"/>
        <v/>
      </c>
      <c r="H54" s="227"/>
      <c r="I54" s="228"/>
      <c r="J54" s="228"/>
      <c r="K54" s="228"/>
      <c r="L54" s="229"/>
      <c r="M54" s="212"/>
      <c r="N54" s="213"/>
      <c r="O54" s="214"/>
      <c r="P54" s="214"/>
      <c r="Q54" s="214"/>
      <c r="R54" s="214"/>
      <c r="S54" s="215"/>
      <c r="T54" s="216"/>
      <c r="U54" s="215"/>
      <c r="V54" s="215"/>
      <c r="W54" s="217"/>
      <c r="X54" s="382" t="str">
        <f t="shared" si="2"/>
        <v/>
      </c>
      <c r="Y54" s="480"/>
      <c r="AA54" s="827">
        <f>_xlfn.IFNA(INDEX('Delegated Wage Grid'!C$14:C$50,MATCH($A54,ListDelegated,0)),0)</f>
        <v>0</v>
      </c>
      <c r="AB54" s="365">
        <f>_xlfn.IFNA(INDEX('Delegated Wage Grid'!D$14:D$50,MATCH($A54,ListDelegated,0)),0)</f>
        <v>0</v>
      </c>
      <c r="AC54" s="365">
        <f>_xlfn.IFNA(INDEX('Delegated Wage Grid'!E$14:E$50,MATCH($A54,ListDelegated,0)),0)</f>
        <v>0</v>
      </c>
      <c r="AD54" s="365">
        <f>_xlfn.IFNA(INDEX('Delegated Wage Grid'!F$14:F$50,MATCH($A54,ListDelegated,0)),0)</f>
        <v>0</v>
      </c>
      <c r="AE54" s="365">
        <f>_xlfn.IFNA(INDEX('Delegated Wage Grid'!G$14:G$50,MATCH($A54,ListDelegated,0)),0)</f>
        <v>0</v>
      </c>
      <c r="AF54" s="365">
        <f>_xlfn.IFNA(INDEX('Delegated Wage Grid'!H$14:H$50,MATCH($A54,ListDelegated,0)),0)</f>
        <v>0</v>
      </c>
      <c r="AG54" s="365">
        <f t="shared" si="3"/>
        <v>0</v>
      </c>
      <c r="AH54" s="365">
        <f t="shared" si="4"/>
        <v>0</v>
      </c>
    </row>
    <row r="55" spans="1:34" x14ac:dyDescent="0.25">
      <c r="A55" s="86"/>
      <c r="B55" s="65"/>
      <c r="C55" s="195"/>
      <c r="D55" s="245" t="str">
        <f>IF(ISBLANK(A55),"",IF(#REF!=0,"-",#REF!))</f>
        <v/>
      </c>
      <c r="E55" s="202"/>
      <c r="F55" s="246"/>
      <c r="G55" s="251" t="str">
        <f t="shared" si="1"/>
        <v/>
      </c>
      <c r="H55" s="227"/>
      <c r="I55" s="228"/>
      <c r="J55" s="228"/>
      <c r="K55" s="228"/>
      <c r="L55" s="229"/>
      <c r="M55" s="212"/>
      <c r="N55" s="213"/>
      <c r="O55" s="214"/>
      <c r="P55" s="214"/>
      <c r="Q55" s="214"/>
      <c r="R55" s="214"/>
      <c r="S55" s="215"/>
      <c r="T55" s="216"/>
      <c r="U55" s="215"/>
      <c r="V55" s="215"/>
      <c r="W55" s="217"/>
      <c r="X55" s="382" t="str">
        <f t="shared" si="2"/>
        <v/>
      </c>
      <c r="Y55" s="480"/>
      <c r="AA55" s="827">
        <f>_xlfn.IFNA(INDEX('Delegated Wage Grid'!C$14:C$50,MATCH($A55,ListDelegated,0)),0)</f>
        <v>0</v>
      </c>
      <c r="AB55" s="365">
        <f>_xlfn.IFNA(INDEX('Delegated Wage Grid'!D$14:D$50,MATCH($A55,ListDelegated,0)),0)</f>
        <v>0</v>
      </c>
      <c r="AC55" s="365">
        <f>_xlfn.IFNA(INDEX('Delegated Wage Grid'!E$14:E$50,MATCH($A55,ListDelegated,0)),0)</f>
        <v>0</v>
      </c>
      <c r="AD55" s="365">
        <f>_xlfn.IFNA(INDEX('Delegated Wage Grid'!F$14:F$50,MATCH($A55,ListDelegated,0)),0)</f>
        <v>0</v>
      </c>
      <c r="AE55" s="365">
        <f>_xlfn.IFNA(INDEX('Delegated Wage Grid'!G$14:G$50,MATCH($A55,ListDelegated,0)),0)</f>
        <v>0</v>
      </c>
      <c r="AF55" s="365">
        <f>_xlfn.IFNA(INDEX('Delegated Wage Grid'!H$14:H$50,MATCH($A55,ListDelegated,0)),0)</f>
        <v>0</v>
      </c>
      <c r="AG55" s="365">
        <f t="shared" si="3"/>
        <v>0</v>
      </c>
      <c r="AH55" s="365">
        <f t="shared" si="4"/>
        <v>0</v>
      </c>
    </row>
    <row r="56" spans="1:34" x14ac:dyDescent="0.25">
      <c r="A56" s="86"/>
      <c r="B56" s="65"/>
      <c r="C56" s="195"/>
      <c r="D56" s="245" t="str">
        <f>IF(ISBLANK(A56),"",IF(#REF!=0,"-",#REF!))</f>
        <v/>
      </c>
      <c r="E56" s="202"/>
      <c r="F56" s="246"/>
      <c r="G56" s="251" t="str">
        <f t="shared" si="1"/>
        <v/>
      </c>
      <c r="H56" s="227"/>
      <c r="I56" s="228"/>
      <c r="J56" s="228"/>
      <c r="K56" s="228"/>
      <c r="L56" s="229"/>
      <c r="M56" s="212"/>
      <c r="N56" s="213"/>
      <c r="O56" s="214"/>
      <c r="P56" s="214"/>
      <c r="Q56" s="214"/>
      <c r="R56" s="214"/>
      <c r="S56" s="215"/>
      <c r="T56" s="216"/>
      <c r="U56" s="215"/>
      <c r="V56" s="215"/>
      <c r="W56" s="217"/>
      <c r="X56" s="382" t="str">
        <f t="shared" si="2"/>
        <v/>
      </c>
      <c r="Y56" s="480"/>
      <c r="AA56" s="827">
        <f>_xlfn.IFNA(INDEX('Delegated Wage Grid'!C$14:C$50,MATCH($A56,ListDelegated,0)),0)</f>
        <v>0</v>
      </c>
      <c r="AB56" s="365">
        <f>_xlfn.IFNA(INDEX('Delegated Wage Grid'!D$14:D$50,MATCH($A56,ListDelegated,0)),0)</f>
        <v>0</v>
      </c>
      <c r="AC56" s="365">
        <f>_xlfn.IFNA(INDEX('Delegated Wage Grid'!E$14:E$50,MATCH($A56,ListDelegated,0)),0)</f>
        <v>0</v>
      </c>
      <c r="AD56" s="365">
        <f>_xlfn.IFNA(INDEX('Delegated Wage Grid'!F$14:F$50,MATCH($A56,ListDelegated,0)),0)</f>
        <v>0</v>
      </c>
      <c r="AE56" s="365">
        <f>_xlfn.IFNA(INDEX('Delegated Wage Grid'!G$14:G$50,MATCH($A56,ListDelegated,0)),0)</f>
        <v>0</v>
      </c>
      <c r="AF56" s="365">
        <f>_xlfn.IFNA(INDEX('Delegated Wage Grid'!H$14:H$50,MATCH($A56,ListDelegated,0)),0)</f>
        <v>0</v>
      </c>
      <c r="AG56" s="365">
        <f t="shared" si="3"/>
        <v>0</v>
      </c>
      <c r="AH56" s="365">
        <f t="shared" si="4"/>
        <v>0</v>
      </c>
    </row>
    <row r="57" spans="1:34" x14ac:dyDescent="0.25">
      <c r="A57" s="86"/>
      <c r="B57" s="65"/>
      <c r="C57" s="195"/>
      <c r="D57" s="245" t="str">
        <f>IF(ISBLANK(A57),"",IF(#REF!=0,"-",#REF!))</f>
        <v/>
      </c>
      <c r="E57" s="202"/>
      <c r="F57" s="246"/>
      <c r="G57" s="251" t="str">
        <f t="shared" si="1"/>
        <v/>
      </c>
      <c r="H57" s="227"/>
      <c r="I57" s="228"/>
      <c r="J57" s="228"/>
      <c r="K57" s="228"/>
      <c r="L57" s="229"/>
      <c r="M57" s="212"/>
      <c r="N57" s="213"/>
      <c r="O57" s="214"/>
      <c r="P57" s="214"/>
      <c r="Q57" s="214"/>
      <c r="R57" s="214"/>
      <c r="S57" s="215"/>
      <c r="T57" s="216"/>
      <c r="U57" s="215"/>
      <c r="V57" s="215"/>
      <c r="W57" s="217"/>
      <c r="X57" s="382" t="str">
        <f t="shared" si="2"/>
        <v/>
      </c>
      <c r="Y57" s="480"/>
      <c r="AA57" s="827">
        <f>_xlfn.IFNA(INDEX('Delegated Wage Grid'!C$14:C$50,MATCH($A57,ListDelegated,0)),0)</f>
        <v>0</v>
      </c>
      <c r="AB57" s="365">
        <f>_xlfn.IFNA(INDEX('Delegated Wage Grid'!D$14:D$50,MATCH($A57,ListDelegated,0)),0)</f>
        <v>0</v>
      </c>
      <c r="AC57" s="365">
        <f>_xlfn.IFNA(INDEX('Delegated Wage Grid'!E$14:E$50,MATCH($A57,ListDelegated,0)),0)</f>
        <v>0</v>
      </c>
      <c r="AD57" s="365">
        <f>_xlfn.IFNA(INDEX('Delegated Wage Grid'!F$14:F$50,MATCH($A57,ListDelegated,0)),0)</f>
        <v>0</v>
      </c>
      <c r="AE57" s="365">
        <f>_xlfn.IFNA(INDEX('Delegated Wage Grid'!G$14:G$50,MATCH($A57,ListDelegated,0)),0)</f>
        <v>0</v>
      </c>
      <c r="AF57" s="365">
        <f>_xlfn.IFNA(INDEX('Delegated Wage Grid'!H$14:H$50,MATCH($A57,ListDelegated,0)),0)</f>
        <v>0</v>
      </c>
      <c r="AG57" s="365">
        <f t="shared" si="3"/>
        <v>0</v>
      </c>
      <c r="AH57" s="365">
        <f t="shared" si="4"/>
        <v>0</v>
      </c>
    </row>
    <row r="58" spans="1:34" x14ac:dyDescent="0.25">
      <c r="A58" s="86"/>
      <c r="B58" s="65"/>
      <c r="C58" s="195"/>
      <c r="D58" s="245" t="str">
        <f>IF(ISBLANK(A58),"",IF(#REF!=0,"-",#REF!))</f>
        <v/>
      </c>
      <c r="E58" s="202"/>
      <c r="F58" s="246"/>
      <c r="G58" s="251" t="str">
        <f t="shared" si="1"/>
        <v/>
      </c>
      <c r="H58" s="227"/>
      <c r="I58" s="228"/>
      <c r="J58" s="228"/>
      <c r="K58" s="228"/>
      <c r="L58" s="229"/>
      <c r="M58" s="212"/>
      <c r="N58" s="213"/>
      <c r="O58" s="214"/>
      <c r="P58" s="214"/>
      <c r="Q58" s="214"/>
      <c r="R58" s="214"/>
      <c r="S58" s="215"/>
      <c r="T58" s="216"/>
      <c r="U58" s="215"/>
      <c r="V58" s="215"/>
      <c r="W58" s="217"/>
      <c r="X58" s="382" t="str">
        <f t="shared" si="2"/>
        <v/>
      </c>
      <c r="Y58" s="480"/>
      <c r="AA58" s="827">
        <f>_xlfn.IFNA(INDEX('Delegated Wage Grid'!C$14:C$50,MATCH($A58,ListDelegated,0)),0)</f>
        <v>0</v>
      </c>
      <c r="AB58" s="365">
        <f>_xlfn.IFNA(INDEX('Delegated Wage Grid'!D$14:D$50,MATCH($A58,ListDelegated,0)),0)</f>
        <v>0</v>
      </c>
      <c r="AC58" s="365">
        <f>_xlfn.IFNA(INDEX('Delegated Wage Grid'!E$14:E$50,MATCH($A58,ListDelegated,0)),0)</f>
        <v>0</v>
      </c>
      <c r="AD58" s="365">
        <f>_xlfn.IFNA(INDEX('Delegated Wage Grid'!F$14:F$50,MATCH($A58,ListDelegated,0)),0)</f>
        <v>0</v>
      </c>
      <c r="AE58" s="365">
        <f>_xlfn.IFNA(INDEX('Delegated Wage Grid'!G$14:G$50,MATCH($A58,ListDelegated,0)),0)</f>
        <v>0</v>
      </c>
      <c r="AF58" s="365">
        <f>_xlfn.IFNA(INDEX('Delegated Wage Grid'!H$14:H$50,MATCH($A58,ListDelegated,0)),0)</f>
        <v>0</v>
      </c>
      <c r="AG58" s="365">
        <f t="shared" si="3"/>
        <v>0</v>
      </c>
      <c r="AH58" s="365">
        <f t="shared" si="4"/>
        <v>0</v>
      </c>
    </row>
    <row r="59" spans="1:34" x14ac:dyDescent="0.25">
      <c r="A59" s="86"/>
      <c r="B59" s="65"/>
      <c r="C59" s="195"/>
      <c r="D59" s="245" t="str">
        <f>IF(ISBLANK(A59),"",IF(#REF!=0,"-",#REF!))</f>
        <v/>
      </c>
      <c r="E59" s="202"/>
      <c r="F59" s="246"/>
      <c r="G59" s="251" t="str">
        <f t="shared" si="1"/>
        <v/>
      </c>
      <c r="H59" s="227"/>
      <c r="I59" s="228"/>
      <c r="J59" s="228"/>
      <c r="K59" s="228"/>
      <c r="L59" s="229"/>
      <c r="M59" s="212"/>
      <c r="N59" s="213"/>
      <c r="O59" s="214"/>
      <c r="P59" s="214"/>
      <c r="Q59" s="214"/>
      <c r="R59" s="214"/>
      <c r="S59" s="215"/>
      <c r="T59" s="216"/>
      <c r="U59" s="215"/>
      <c r="V59" s="215"/>
      <c r="W59" s="217"/>
      <c r="X59" s="382" t="str">
        <f t="shared" si="2"/>
        <v/>
      </c>
      <c r="Y59" s="480"/>
      <c r="AA59" s="827">
        <f>_xlfn.IFNA(INDEX('Delegated Wage Grid'!C$14:C$50,MATCH($A59,ListDelegated,0)),0)</f>
        <v>0</v>
      </c>
      <c r="AB59" s="365">
        <f>_xlfn.IFNA(INDEX('Delegated Wage Grid'!D$14:D$50,MATCH($A59,ListDelegated,0)),0)</f>
        <v>0</v>
      </c>
      <c r="AC59" s="365">
        <f>_xlfn.IFNA(INDEX('Delegated Wage Grid'!E$14:E$50,MATCH($A59,ListDelegated,0)),0)</f>
        <v>0</v>
      </c>
      <c r="AD59" s="365">
        <f>_xlfn.IFNA(INDEX('Delegated Wage Grid'!F$14:F$50,MATCH($A59,ListDelegated,0)),0)</f>
        <v>0</v>
      </c>
      <c r="AE59" s="365">
        <f>_xlfn.IFNA(INDEX('Delegated Wage Grid'!G$14:G$50,MATCH($A59,ListDelegated,0)),0)</f>
        <v>0</v>
      </c>
      <c r="AF59" s="365">
        <f>_xlfn.IFNA(INDEX('Delegated Wage Grid'!H$14:H$50,MATCH($A59,ListDelegated,0)),0)</f>
        <v>0</v>
      </c>
      <c r="AG59" s="365">
        <f t="shared" si="3"/>
        <v>0</v>
      </c>
      <c r="AH59" s="365">
        <f t="shared" si="4"/>
        <v>0</v>
      </c>
    </row>
    <row r="60" spans="1:34" x14ac:dyDescent="0.25">
      <c r="A60" s="86"/>
      <c r="B60" s="65"/>
      <c r="C60" s="195"/>
      <c r="D60" s="245" t="str">
        <f>IF(ISBLANK(A60),"",IF(#REF!=0,"-",#REF!))</f>
        <v/>
      </c>
      <c r="E60" s="202"/>
      <c r="F60" s="246"/>
      <c r="G60" s="251" t="str">
        <f t="shared" si="1"/>
        <v/>
      </c>
      <c r="H60" s="227"/>
      <c r="I60" s="228"/>
      <c r="J60" s="228"/>
      <c r="K60" s="228"/>
      <c r="L60" s="229"/>
      <c r="M60" s="212"/>
      <c r="N60" s="213"/>
      <c r="O60" s="214"/>
      <c r="P60" s="214"/>
      <c r="Q60" s="214"/>
      <c r="R60" s="214"/>
      <c r="S60" s="215"/>
      <c r="T60" s="216"/>
      <c r="U60" s="215"/>
      <c r="V60" s="215"/>
      <c r="W60" s="217"/>
      <c r="X60" s="382" t="str">
        <f t="shared" si="2"/>
        <v/>
      </c>
      <c r="Y60" s="480"/>
      <c r="AA60" s="827">
        <f>_xlfn.IFNA(INDEX('Delegated Wage Grid'!C$14:C$50,MATCH($A60,ListDelegated,0)),0)</f>
        <v>0</v>
      </c>
      <c r="AB60" s="365">
        <f>_xlfn.IFNA(INDEX('Delegated Wage Grid'!D$14:D$50,MATCH($A60,ListDelegated,0)),0)</f>
        <v>0</v>
      </c>
      <c r="AC60" s="365">
        <f>_xlfn.IFNA(INDEX('Delegated Wage Grid'!E$14:E$50,MATCH($A60,ListDelegated,0)),0)</f>
        <v>0</v>
      </c>
      <c r="AD60" s="365">
        <f>_xlfn.IFNA(INDEX('Delegated Wage Grid'!F$14:F$50,MATCH($A60,ListDelegated,0)),0)</f>
        <v>0</v>
      </c>
      <c r="AE60" s="365">
        <f>_xlfn.IFNA(INDEX('Delegated Wage Grid'!G$14:G$50,MATCH($A60,ListDelegated,0)),0)</f>
        <v>0</v>
      </c>
      <c r="AF60" s="365">
        <f>_xlfn.IFNA(INDEX('Delegated Wage Grid'!H$14:H$50,MATCH($A60,ListDelegated,0)),0)</f>
        <v>0</v>
      </c>
      <c r="AG60" s="365">
        <f t="shared" si="3"/>
        <v>0</v>
      </c>
      <c r="AH60" s="365">
        <f t="shared" si="4"/>
        <v>0</v>
      </c>
    </row>
    <row r="61" spans="1:34" x14ac:dyDescent="0.25">
      <c r="A61" s="86"/>
      <c r="B61" s="65"/>
      <c r="C61" s="195"/>
      <c r="D61" s="245" t="str">
        <f>IF(ISBLANK(A61),"",IF(#REF!=0,"-",#REF!))</f>
        <v/>
      </c>
      <c r="E61" s="202"/>
      <c r="F61" s="246"/>
      <c r="G61" s="251" t="str">
        <f t="shared" si="1"/>
        <v/>
      </c>
      <c r="H61" s="227"/>
      <c r="I61" s="228"/>
      <c r="J61" s="228"/>
      <c r="K61" s="228"/>
      <c r="L61" s="229"/>
      <c r="M61" s="212"/>
      <c r="N61" s="213"/>
      <c r="O61" s="214"/>
      <c r="P61" s="214"/>
      <c r="Q61" s="214"/>
      <c r="R61" s="214"/>
      <c r="S61" s="215"/>
      <c r="T61" s="216"/>
      <c r="U61" s="215"/>
      <c r="V61" s="215"/>
      <c r="W61" s="217"/>
      <c r="X61" s="382" t="str">
        <f t="shared" si="2"/>
        <v/>
      </c>
      <c r="Y61" s="480"/>
      <c r="AA61" s="827">
        <f>_xlfn.IFNA(INDEX('Delegated Wage Grid'!C$14:C$50,MATCH($A61,ListDelegated,0)),0)</f>
        <v>0</v>
      </c>
      <c r="AB61" s="365">
        <f>_xlfn.IFNA(INDEX('Delegated Wage Grid'!D$14:D$50,MATCH($A61,ListDelegated,0)),0)</f>
        <v>0</v>
      </c>
      <c r="AC61" s="365">
        <f>_xlfn.IFNA(INDEX('Delegated Wage Grid'!E$14:E$50,MATCH($A61,ListDelegated,0)),0)</f>
        <v>0</v>
      </c>
      <c r="AD61" s="365">
        <f>_xlfn.IFNA(INDEX('Delegated Wage Grid'!F$14:F$50,MATCH($A61,ListDelegated,0)),0)</f>
        <v>0</v>
      </c>
      <c r="AE61" s="365">
        <f>_xlfn.IFNA(INDEX('Delegated Wage Grid'!G$14:G$50,MATCH($A61,ListDelegated,0)),0)</f>
        <v>0</v>
      </c>
      <c r="AF61" s="365">
        <f>_xlfn.IFNA(INDEX('Delegated Wage Grid'!H$14:H$50,MATCH($A61,ListDelegated,0)),0)</f>
        <v>0</v>
      </c>
      <c r="AG61" s="365">
        <f t="shared" si="3"/>
        <v>0</v>
      </c>
      <c r="AH61" s="365">
        <f t="shared" si="4"/>
        <v>0</v>
      </c>
    </row>
    <row r="62" spans="1:34" x14ac:dyDescent="0.25">
      <c r="A62" s="86"/>
      <c r="B62" s="65"/>
      <c r="C62" s="195"/>
      <c r="D62" s="245" t="str">
        <f>IF(ISBLANK(A62),"",IF(#REF!=0,"-",#REF!))</f>
        <v/>
      </c>
      <c r="E62" s="202"/>
      <c r="F62" s="246"/>
      <c r="G62" s="251" t="str">
        <f t="shared" si="1"/>
        <v/>
      </c>
      <c r="H62" s="227"/>
      <c r="I62" s="228"/>
      <c r="J62" s="228"/>
      <c r="K62" s="228"/>
      <c r="L62" s="229"/>
      <c r="M62" s="212"/>
      <c r="N62" s="213"/>
      <c r="O62" s="214"/>
      <c r="P62" s="214"/>
      <c r="Q62" s="214"/>
      <c r="R62" s="214"/>
      <c r="S62" s="215"/>
      <c r="T62" s="216"/>
      <c r="U62" s="215"/>
      <c r="V62" s="215"/>
      <c r="W62" s="217"/>
      <c r="X62" s="382" t="str">
        <f t="shared" si="2"/>
        <v/>
      </c>
      <c r="Y62" s="480"/>
      <c r="AA62" s="827">
        <f>_xlfn.IFNA(INDEX('Delegated Wage Grid'!C$14:C$50,MATCH($A62,ListDelegated,0)),0)</f>
        <v>0</v>
      </c>
      <c r="AB62" s="365">
        <f>_xlfn.IFNA(INDEX('Delegated Wage Grid'!D$14:D$50,MATCH($A62,ListDelegated,0)),0)</f>
        <v>0</v>
      </c>
      <c r="AC62" s="365">
        <f>_xlfn.IFNA(INDEX('Delegated Wage Grid'!E$14:E$50,MATCH($A62,ListDelegated,0)),0)</f>
        <v>0</v>
      </c>
      <c r="AD62" s="365">
        <f>_xlfn.IFNA(INDEX('Delegated Wage Grid'!F$14:F$50,MATCH($A62,ListDelegated,0)),0)</f>
        <v>0</v>
      </c>
      <c r="AE62" s="365">
        <f>_xlfn.IFNA(INDEX('Delegated Wage Grid'!G$14:G$50,MATCH($A62,ListDelegated,0)),0)</f>
        <v>0</v>
      </c>
      <c r="AF62" s="365">
        <f>_xlfn.IFNA(INDEX('Delegated Wage Grid'!H$14:H$50,MATCH($A62,ListDelegated,0)),0)</f>
        <v>0</v>
      </c>
      <c r="AG62" s="365">
        <f t="shared" si="3"/>
        <v>0</v>
      </c>
      <c r="AH62" s="365">
        <f t="shared" si="4"/>
        <v>0</v>
      </c>
    </row>
    <row r="63" spans="1:34" x14ac:dyDescent="0.25">
      <c r="A63" s="86"/>
      <c r="B63" s="65"/>
      <c r="C63" s="195"/>
      <c r="D63" s="245" t="str">
        <f>IF(ISBLANK(A63),"",IF(#REF!=0,"-",#REF!))</f>
        <v/>
      </c>
      <c r="E63" s="202"/>
      <c r="F63" s="246"/>
      <c r="G63" s="251" t="str">
        <f t="shared" si="1"/>
        <v/>
      </c>
      <c r="H63" s="227"/>
      <c r="I63" s="228"/>
      <c r="J63" s="228"/>
      <c r="K63" s="228"/>
      <c r="L63" s="229"/>
      <c r="M63" s="212"/>
      <c r="N63" s="213"/>
      <c r="O63" s="214"/>
      <c r="P63" s="214"/>
      <c r="Q63" s="214"/>
      <c r="R63" s="214"/>
      <c r="S63" s="215"/>
      <c r="T63" s="216"/>
      <c r="U63" s="215"/>
      <c r="V63" s="215"/>
      <c r="W63" s="217"/>
      <c r="X63" s="382" t="str">
        <f t="shared" si="2"/>
        <v/>
      </c>
      <c r="Y63" s="480"/>
      <c r="AA63" s="827">
        <f>_xlfn.IFNA(INDEX('Delegated Wage Grid'!C$14:C$50,MATCH($A63,ListDelegated,0)),0)</f>
        <v>0</v>
      </c>
      <c r="AB63" s="365">
        <f>_xlfn.IFNA(INDEX('Delegated Wage Grid'!D$14:D$50,MATCH($A63,ListDelegated,0)),0)</f>
        <v>0</v>
      </c>
      <c r="AC63" s="365">
        <f>_xlfn.IFNA(INDEX('Delegated Wage Grid'!E$14:E$50,MATCH($A63,ListDelegated,0)),0)</f>
        <v>0</v>
      </c>
      <c r="AD63" s="365">
        <f>_xlfn.IFNA(INDEX('Delegated Wage Grid'!F$14:F$50,MATCH($A63,ListDelegated,0)),0)</f>
        <v>0</v>
      </c>
      <c r="AE63" s="365">
        <f>_xlfn.IFNA(INDEX('Delegated Wage Grid'!G$14:G$50,MATCH($A63,ListDelegated,0)),0)</f>
        <v>0</v>
      </c>
      <c r="AF63" s="365">
        <f>_xlfn.IFNA(INDEX('Delegated Wage Grid'!H$14:H$50,MATCH($A63,ListDelegated,0)),0)</f>
        <v>0</v>
      </c>
      <c r="AG63" s="365">
        <f t="shared" si="3"/>
        <v>0</v>
      </c>
      <c r="AH63" s="365">
        <f t="shared" si="4"/>
        <v>0</v>
      </c>
    </row>
    <row r="64" spans="1:34" x14ac:dyDescent="0.25">
      <c r="A64" s="86"/>
      <c r="B64" s="65"/>
      <c r="C64" s="195"/>
      <c r="D64" s="245" t="str">
        <f>IF(ISBLANK(A64),"",IF(#REF!=0,"-",#REF!))</f>
        <v/>
      </c>
      <c r="E64" s="202"/>
      <c r="F64" s="246"/>
      <c r="G64" s="251" t="str">
        <f t="shared" si="1"/>
        <v/>
      </c>
      <c r="H64" s="227"/>
      <c r="I64" s="228"/>
      <c r="J64" s="228"/>
      <c r="K64" s="228"/>
      <c r="L64" s="229"/>
      <c r="M64" s="212"/>
      <c r="N64" s="213"/>
      <c r="O64" s="214"/>
      <c r="P64" s="214"/>
      <c r="Q64" s="214"/>
      <c r="R64" s="214"/>
      <c r="S64" s="215"/>
      <c r="T64" s="216"/>
      <c r="U64" s="215"/>
      <c r="V64" s="215"/>
      <c r="W64" s="217"/>
      <c r="X64" s="382" t="str">
        <f t="shared" si="2"/>
        <v/>
      </c>
      <c r="Y64" s="480"/>
      <c r="AA64" s="827">
        <f>_xlfn.IFNA(INDEX('Delegated Wage Grid'!C$14:C$50,MATCH($A64,ListDelegated,0)),0)</f>
        <v>0</v>
      </c>
      <c r="AB64" s="365">
        <f>_xlfn.IFNA(INDEX('Delegated Wage Grid'!D$14:D$50,MATCH($A64,ListDelegated,0)),0)</f>
        <v>0</v>
      </c>
      <c r="AC64" s="365">
        <f>_xlfn.IFNA(INDEX('Delegated Wage Grid'!E$14:E$50,MATCH($A64,ListDelegated,0)),0)</f>
        <v>0</v>
      </c>
      <c r="AD64" s="365">
        <f>_xlfn.IFNA(INDEX('Delegated Wage Grid'!F$14:F$50,MATCH($A64,ListDelegated,0)),0)</f>
        <v>0</v>
      </c>
      <c r="AE64" s="365">
        <f>_xlfn.IFNA(INDEX('Delegated Wage Grid'!G$14:G$50,MATCH($A64,ListDelegated,0)),0)</f>
        <v>0</v>
      </c>
      <c r="AF64" s="365">
        <f>_xlfn.IFNA(INDEX('Delegated Wage Grid'!H$14:H$50,MATCH($A64,ListDelegated,0)),0)</f>
        <v>0</v>
      </c>
      <c r="AG64" s="365">
        <f t="shared" si="3"/>
        <v>0</v>
      </c>
      <c r="AH64" s="365">
        <f t="shared" si="4"/>
        <v>0</v>
      </c>
    </row>
    <row r="65" spans="1:34" x14ac:dyDescent="0.25">
      <c r="A65" s="86"/>
      <c r="B65" s="65"/>
      <c r="C65" s="195"/>
      <c r="D65" s="245" t="str">
        <f>IF(ISBLANK(A65),"",IF(#REF!=0,"-",#REF!))</f>
        <v/>
      </c>
      <c r="E65" s="202"/>
      <c r="F65" s="246"/>
      <c r="G65" s="251" t="str">
        <f t="shared" si="1"/>
        <v/>
      </c>
      <c r="H65" s="227"/>
      <c r="I65" s="228"/>
      <c r="J65" s="228"/>
      <c r="K65" s="228"/>
      <c r="L65" s="229"/>
      <c r="M65" s="212"/>
      <c r="N65" s="213"/>
      <c r="O65" s="214"/>
      <c r="P65" s="214"/>
      <c r="Q65" s="214"/>
      <c r="R65" s="214"/>
      <c r="S65" s="215"/>
      <c r="T65" s="216"/>
      <c r="U65" s="215"/>
      <c r="V65" s="215"/>
      <c r="W65" s="217"/>
      <c r="X65" s="382" t="str">
        <f t="shared" si="2"/>
        <v/>
      </c>
      <c r="Y65" s="480"/>
      <c r="AA65" s="827">
        <f>_xlfn.IFNA(INDEX('Delegated Wage Grid'!C$14:C$50,MATCH($A65,ListDelegated,0)),0)</f>
        <v>0</v>
      </c>
      <c r="AB65" s="365">
        <f>_xlfn.IFNA(INDEX('Delegated Wage Grid'!D$14:D$50,MATCH($A65,ListDelegated,0)),0)</f>
        <v>0</v>
      </c>
      <c r="AC65" s="365">
        <f>_xlfn.IFNA(INDEX('Delegated Wage Grid'!E$14:E$50,MATCH($A65,ListDelegated,0)),0)</f>
        <v>0</v>
      </c>
      <c r="AD65" s="365">
        <f>_xlfn.IFNA(INDEX('Delegated Wage Grid'!F$14:F$50,MATCH($A65,ListDelegated,0)),0)</f>
        <v>0</v>
      </c>
      <c r="AE65" s="365">
        <f>_xlfn.IFNA(INDEX('Delegated Wage Grid'!G$14:G$50,MATCH($A65,ListDelegated,0)),0)</f>
        <v>0</v>
      </c>
      <c r="AF65" s="365">
        <f>_xlfn.IFNA(INDEX('Delegated Wage Grid'!H$14:H$50,MATCH($A65,ListDelegated,0)),0)</f>
        <v>0</v>
      </c>
      <c r="AG65" s="365">
        <f t="shared" si="3"/>
        <v>0</v>
      </c>
      <c r="AH65" s="365">
        <f t="shared" si="4"/>
        <v>0</v>
      </c>
    </row>
    <row r="66" spans="1:34" x14ac:dyDescent="0.25">
      <c r="A66" s="86"/>
      <c r="B66" s="65"/>
      <c r="C66" s="195"/>
      <c r="D66" s="245" t="str">
        <f>IF(ISBLANK(A66),"",IF(#REF!=0,"-",#REF!))</f>
        <v/>
      </c>
      <c r="E66" s="202"/>
      <c r="F66" s="246"/>
      <c r="G66" s="251" t="str">
        <f t="shared" si="1"/>
        <v/>
      </c>
      <c r="H66" s="227"/>
      <c r="I66" s="228"/>
      <c r="J66" s="228"/>
      <c r="K66" s="228"/>
      <c r="L66" s="229"/>
      <c r="M66" s="212"/>
      <c r="N66" s="213"/>
      <c r="O66" s="214"/>
      <c r="P66" s="214"/>
      <c r="Q66" s="214"/>
      <c r="R66" s="214"/>
      <c r="S66" s="215"/>
      <c r="T66" s="216"/>
      <c r="U66" s="215"/>
      <c r="V66" s="215"/>
      <c r="W66" s="217"/>
      <c r="X66" s="382" t="str">
        <f t="shared" si="2"/>
        <v/>
      </c>
      <c r="Y66" s="480"/>
      <c r="AA66" s="827">
        <f>_xlfn.IFNA(INDEX('Delegated Wage Grid'!C$14:C$50,MATCH($A66,ListDelegated,0)),0)</f>
        <v>0</v>
      </c>
      <c r="AB66" s="365">
        <f>_xlfn.IFNA(INDEX('Delegated Wage Grid'!D$14:D$50,MATCH($A66,ListDelegated,0)),0)</f>
        <v>0</v>
      </c>
      <c r="AC66" s="365">
        <f>_xlfn.IFNA(INDEX('Delegated Wage Grid'!E$14:E$50,MATCH($A66,ListDelegated,0)),0)</f>
        <v>0</v>
      </c>
      <c r="AD66" s="365">
        <f>_xlfn.IFNA(INDEX('Delegated Wage Grid'!F$14:F$50,MATCH($A66,ListDelegated,0)),0)</f>
        <v>0</v>
      </c>
      <c r="AE66" s="365">
        <f>_xlfn.IFNA(INDEX('Delegated Wage Grid'!G$14:G$50,MATCH($A66,ListDelegated,0)),0)</f>
        <v>0</v>
      </c>
      <c r="AF66" s="365">
        <f>_xlfn.IFNA(INDEX('Delegated Wage Grid'!H$14:H$50,MATCH($A66,ListDelegated,0)),0)</f>
        <v>0</v>
      </c>
      <c r="AG66" s="365">
        <f t="shared" si="3"/>
        <v>0</v>
      </c>
      <c r="AH66" s="365">
        <f t="shared" si="4"/>
        <v>0</v>
      </c>
    </row>
    <row r="67" spans="1:34" x14ac:dyDescent="0.25">
      <c r="A67" s="86"/>
      <c r="B67" s="65"/>
      <c r="C67" s="195"/>
      <c r="D67" s="245" t="str">
        <f>IF(ISBLANK(A67),"",IF(#REF!=0,"-",#REF!))</f>
        <v/>
      </c>
      <c r="E67" s="202"/>
      <c r="F67" s="246"/>
      <c r="G67" s="251" t="str">
        <f t="shared" si="1"/>
        <v/>
      </c>
      <c r="H67" s="227"/>
      <c r="I67" s="228"/>
      <c r="J67" s="228"/>
      <c r="K67" s="228"/>
      <c r="L67" s="229"/>
      <c r="M67" s="212"/>
      <c r="N67" s="213"/>
      <c r="O67" s="214"/>
      <c r="P67" s="214"/>
      <c r="Q67" s="214"/>
      <c r="R67" s="214"/>
      <c r="S67" s="215"/>
      <c r="T67" s="216"/>
      <c r="U67" s="215"/>
      <c r="V67" s="215"/>
      <c r="W67" s="217"/>
      <c r="X67" s="382" t="str">
        <f t="shared" si="2"/>
        <v/>
      </c>
      <c r="Y67" s="480"/>
      <c r="AA67" s="827">
        <f>_xlfn.IFNA(INDEX('Delegated Wage Grid'!C$14:C$50,MATCH($A67,ListDelegated,0)),0)</f>
        <v>0</v>
      </c>
      <c r="AB67" s="365">
        <f>_xlfn.IFNA(INDEX('Delegated Wage Grid'!D$14:D$50,MATCH($A67,ListDelegated,0)),0)</f>
        <v>0</v>
      </c>
      <c r="AC67" s="365">
        <f>_xlfn.IFNA(INDEX('Delegated Wage Grid'!E$14:E$50,MATCH($A67,ListDelegated,0)),0)</f>
        <v>0</v>
      </c>
      <c r="AD67" s="365">
        <f>_xlfn.IFNA(INDEX('Delegated Wage Grid'!F$14:F$50,MATCH($A67,ListDelegated,0)),0)</f>
        <v>0</v>
      </c>
      <c r="AE67" s="365">
        <f>_xlfn.IFNA(INDEX('Delegated Wage Grid'!G$14:G$50,MATCH($A67,ListDelegated,0)),0)</f>
        <v>0</v>
      </c>
      <c r="AF67" s="365">
        <f>_xlfn.IFNA(INDEX('Delegated Wage Grid'!H$14:H$50,MATCH($A67,ListDelegated,0)),0)</f>
        <v>0</v>
      </c>
      <c r="AG67" s="365">
        <f t="shared" si="3"/>
        <v>0</v>
      </c>
      <c r="AH67" s="365">
        <f t="shared" si="4"/>
        <v>0</v>
      </c>
    </row>
    <row r="68" spans="1:34" x14ac:dyDescent="0.25">
      <c r="A68" s="86"/>
      <c r="B68" s="65"/>
      <c r="C68" s="195"/>
      <c r="D68" s="245" t="str">
        <f>IF(ISBLANK(A68),"",IF(#REF!=0,"-",#REF!))</f>
        <v/>
      </c>
      <c r="E68" s="202"/>
      <c r="F68" s="246"/>
      <c r="G68" s="251" t="str">
        <f t="shared" si="1"/>
        <v/>
      </c>
      <c r="H68" s="227"/>
      <c r="I68" s="228"/>
      <c r="J68" s="228"/>
      <c r="K68" s="228"/>
      <c r="L68" s="229"/>
      <c r="M68" s="212"/>
      <c r="N68" s="213"/>
      <c r="O68" s="214"/>
      <c r="P68" s="214"/>
      <c r="Q68" s="214"/>
      <c r="R68" s="214"/>
      <c r="S68" s="215"/>
      <c r="T68" s="216"/>
      <c r="U68" s="215"/>
      <c r="V68" s="215"/>
      <c r="W68" s="217"/>
      <c r="X68" s="382" t="str">
        <f t="shared" si="2"/>
        <v/>
      </c>
      <c r="Y68" s="480"/>
      <c r="AA68" s="827">
        <f>_xlfn.IFNA(INDEX('Delegated Wage Grid'!C$14:C$50,MATCH($A68,ListDelegated,0)),0)</f>
        <v>0</v>
      </c>
      <c r="AB68" s="365">
        <f>_xlfn.IFNA(INDEX('Delegated Wage Grid'!D$14:D$50,MATCH($A68,ListDelegated,0)),0)</f>
        <v>0</v>
      </c>
      <c r="AC68" s="365">
        <f>_xlfn.IFNA(INDEX('Delegated Wage Grid'!E$14:E$50,MATCH($A68,ListDelegated,0)),0)</f>
        <v>0</v>
      </c>
      <c r="AD68" s="365">
        <f>_xlfn.IFNA(INDEX('Delegated Wage Grid'!F$14:F$50,MATCH($A68,ListDelegated,0)),0)</f>
        <v>0</v>
      </c>
      <c r="AE68" s="365">
        <f>_xlfn.IFNA(INDEX('Delegated Wage Grid'!G$14:G$50,MATCH($A68,ListDelegated,0)),0)</f>
        <v>0</v>
      </c>
      <c r="AF68" s="365">
        <f>_xlfn.IFNA(INDEX('Delegated Wage Grid'!H$14:H$50,MATCH($A68,ListDelegated,0)),0)</f>
        <v>0</v>
      </c>
      <c r="AG68" s="365">
        <f t="shared" si="3"/>
        <v>0</v>
      </c>
      <c r="AH68" s="365">
        <f t="shared" si="4"/>
        <v>0</v>
      </c>
    </row>
    <row r="69" spans="1:34" x14ac:dyDescent="0.25">
      <c r="A69" s="86"/>
      <c r="B69" s="65"/>
      <c r="C69" s="195"/>
      <c r="D69" s="245" t="str">
        <f>IF(ISBLANK(A69),"",IF(#REF!=0,"-",#REF!))</f>
        <v/>
      </c>
      <c r="E69" s="202"/>
      <c r="F69" s="246"/>
      <c r="G69" s="251" t="str">
        <f t="shared" si="1"/>
        <v/>
      </c>
      <c r="H69" s="227"/>
      <c r="I69" s="228"/>
      <c r="J69" s="228"/>
      <c r="K69" s="228"/>
      <c r="L69" s="229"/>
      <c r="M69" s="212"/>
      <c r="N69" s="213"/>
      <c r="O69" s="214"/>
      <c r="P69" s="214"/>
      <c r="Q69" s="214"/>
      <c r="R69" s="214"/>
      <c r="S69" s="215"/>
      <c r="T69" s="216"/>
      <c r="U69" s="215"/>
      <c r="V69" s="215"/>
      <c r="W69" s="217"/>
      <c r="X69" s="382" t="str">
        <f t="shared" si="2"/>
        <v/>
      </c>
      <c r="Y69" s="480"/>
      <c r="AA69" s="827">
        <f>_xlfn.IFNA(INDEX('Delegated Wage Grid'!C$14:C$50,MATCH($A69,ListDelegated,0)),0)</f>
        <v>0</v>
      </c>
      <c r="AB69" s="365">
        <f>_xlfn.IFNA(INDEX('Delegated Wage Grid'!D$14:D$50,MATCH($A69,ListDelegated,0)),0)</f>
        <v>0</v>
      </c>
      <c r="AC69" s="365">
        <f>_xlfn.IFNA(INDEX('Delegated Wage Grid'!E$14:E$50,MATCH($A69,ListDelegated,0)),0)</f>
        <v>0</v>
      </c>
      <c r="AD69" s="365">
        <f>_xlfn.IFNA(INDEX('Delegated Wage Grid'!F$14:F$50,MATCH($A69,ListDelegated,0)),0)</f>
        <v>0</v>
      </c>
      <c r="AE69" s="365">
        <f>_xlfn.IFNA(INDEX('Delegated Wage Grid'!G$14:G$50,MATCH($A69,ListDelegated,0)),0)</f>
        <v>0</v>
      </c>
      <c r="AF69" s="365">
        <f>_xlfn.IFNA(INDEX('Delegated Wage Grid'!H$14:H$50,MATCH($A69,ListDelegated,0)),0)</f>
        <v>0</v>
      </c>
      <c r="AG69" s="365">
        <f t="shared" si="3"/>
        <v>0</v>
      </c>
      <c r="AH69" s="365">
        <f t="shared" si="4"/>
        <v>0</v>
      </c>
    </row>
    <row r="70" spans="1:34" x14ac:dyDescent="0.25">
      <c r="A70" s="86"/>
      <c r="B70" s="65"/>
      <c r="C70" s="195"/>
      <c r="D70" s="245" t="str">
        <f>IF(ISBLANK(A70),"",IF(#REF!=0,"-",#REF!))</f>
        <v/>
      </c>
      <c r="E70" s="202"/>
      <c r="F70" s="246"/>
      <c r="G70" s="251" t="str">
        <f t="shared" si="1"/>
        <v/>
      </c>
      <c r="H70" s="227"/>
      <c r="I70" s="228"/>
      <c r="J70" s="228"/>
      <c r="K70" s="228"/>
      <c r="L70" s="229"/>
      <c r="M70" s="212"/>
      <c r="N70" s="213"/>
      <c r="O70" s="214"/>
      <c r="P70" s="214"/>
      <c r="Q70" s="214"/>
      <c r="R70" s="214"/>
      <c r="S70" s="215"/>
      <c r="T70" s="216"/>
      <c r="U70" s="215"/>
      <c r="V70" s="215"/>
      <c r="W70" s="217"/>
      <c r="X70" s="382" t="str">
        <f t="shared" si="2"/>
        <v/>
      </c>
      <c r="Y70" s="480"/>
      <c r="AA70" s="827">
        <f>_xlfn.IFNA(INDEX('Delegated Wage Grid'!C$14:C$50,MATCH($A70,ListDelegated,0)),0)</f>
        <v>0</v>
      </c>
      <c r="AB70" s="365">
        <f>_xlfn.IFNA(INDEX('Delegated Wage Grid'!D$14:D$50,MATCH($A70,ListDelegated,0)),0)</f>
        <v>0</v>
      </c>
      <c r="AC70" s="365">
        <f>_xlfn.IFNA(INDEX('Delegated Wage Grid'!E$14:E$50,MATCH($A70,ListDelegated,0)),0)</f>
        <v>0</v>
      </c>
      <c r="AD70" s="365">
        <f>_xlfn.IFNA(INDEX('Delegated Wage Grid'!F$14:F$50,MATCH($A70,ListDelegated,0)),0)</f>
        <v>0</v>
      </c>
      <c r="AE70" s="365">
        <f>_xlfn.IFNA(INDEX('Delegated Wage Grid'!G$14:G$50,MATCH($A70,ListDelegated,0)),0)</f>
        <v>0</v>
      </c>
      <c r="AF70" s="365">
        <f>_xlfn.IFNA(INDEX('Delegated Wage Grid'!H$14:H$50,MATCH($A70,ListDelegated,0)),0)</f>
        <v>0</v>
      </c>
      <c r="AG70" s="365">
        <f t="shared" si="3"/>
        <v>0</v>
      </c>
      <c r="AH70" s="365">
        <f t="shared" si="4"/>
        <v>0</v>
      </c>
    </row>
    <row r="71" spans="1:34" x14ac:dyDescent="0.25">
      <c r="A71" s="86"/>
      <c r="B71" s="65"/>
      <c r="C71" s="195"/>
      <c r="D71" s="245" t="str">
        <f>IF(ISBLANK(A71),"",IF(#REF!=0,"-",#REF!))</f>
        <v/>
      </c>
      <c r="E71" s="202"/>
      <c r="F71" s="246"/>
      <c r="G71" s="251" t="str">
        <f t="shared" si="1"/>
        <v/>
      </c>
      <c r="H71" s="227"/>
      <c r="I71" s="228"/>
      <c r="J71" s="228"/>
      <c r="K71" s="228"/>
      <c r="L71" s="229"/>
      <c r="M71" s="212"/>
      <c r="N71" s="213"/>
      <c r="O71" s="214"/>
      <c r="P71" s="214"/>
      <c r="Q71" s="214"/>
      <c r="R71" s="214"/>
      <c r="S71" s="215"/>
      <c r="T71" s="216"/>
      <c r="U71" s="215"/>
      <c r="V71" s="215"/>
      <c r="W71" s="217"/>
      <c r="X71" s="382" t="str">
        <f t="shared" si="2"/>
        <v/>
      </c>
      <c r="Y71" s="480"/>
      <c r="AA71" s="827">
        <f>_xlfn.IFNA(INDEX('Delegated Wage Grid'!C$14:C$50,MATCH($A71,ListDelegated,0)),0)</f>
        <v>0</v>
      </c>
      <c r="AB71" s="365">
        <f>_xlfn.IFNA(INDEX('Delegated Wage Grid'!D$14:D$50,MATCH($A71,ListDelegated,0)),0)</f>
        <v>0</v>
      </c>
      <c r="AC71" s="365">
        <f>_xlfn.IFNA(INDEX('Delegated Wage Grid'!E$14:E$50,MATCH($A71,ListDelegated,0)),0)</f>
        <v>0</v>
      </c>
      <c r="AD71" s="365">
        <f>_xlfn.IFNA(INDEX('Delegated Wage Grid'!F$14:F$50,MATCH($A71,ListDelegated,0)),0)</f>
        <v>0</v>
      </c>
      <c r="AE71" s="365">
        <f>_xlfn.IFNA(INDEX('Delegated Wage Grid'!G$14:G$50,MATCH($A71,ListDelegated,0)),0)</f>
        <v>0</v>
      </c>
      <c r="AF71" s="365">
        <f>_xlfn.IFNA(INDEX('Delegated Wage Grid'!H$14:H$50,MATCH($A71,ListDelegated,0)),0)</f>
        <v>0</v>
      </c>
      <c r="AG71" s="365">
        <f t="shared" si="3"/>
        <v>0</v>
      </c>
      <c r="AH71" s="365">
        <f t="shared" si="4"/>
        <v>0</v>
      </c>
    </row>
    <row r="72" spans="1:34" x14ac:dyDescent="0.25">
      <c r="A72" s="86"/>
      <c r="B72" s="65"/>
      <c r="C72" s="195"/>
      <c r="D72" s="245" t="str">
        <f>IF(ISBLANK(A72),"",IF(#REF!=0,"-",#REF!))</f>
        <v/>
      </c>
      <c r="E72" s="202"/>
      <c r="F72" s="246"/>
      <c r="G72" s="251" t="str">
        <f t="shared" si="1"/>
        <v/>
      </c>
      <c r="H72" s="227"/>
      <c r="I72" s="228"/>
      <c r="J72" s="228"/>
      <c r="K72" s="228"/>
      <c r="L72" s="229"/>
      <c r="M72" s="212"/>
      <c r="N72" s="213"/>
      <c r="O72" s="214"/>
      <c r="P72" s="214"/>
      <c r="Q72" s="214"/>
      <c r="R72" s="214"/>
      <c r="S72" s="215"/>
      <c r="T72" s="216"/>
      <c r="U72" s="215"/>
      <c r="V72" s="215"/>
      <c r="W72" s="217"/>
      <c r="X72" s="382" t="str">
        <f t="shared" si="2"/>
        <v/>
      </c>
      <c r="Y72" s="480"/>
      <c r="AA72" s="827">
        <f>_xlfn.IFNA(INDEX('Delegated Wage Grid'!C$14:C$50,MATCH($A72,ListDelegated,0)),0)</f>
        <v>0</v>
      </c>
      <c r="AB72" s="365">
        <f>_xlfn.IFNA(INDEX('Delegated Wage Grid'!D$14:D$50,MATCH($A72,ListDelegated,0)),0)</f>
        <v>0</v>
      </c>
      <c r="AC72" s="365">
        <f>_xlfn.IFNA(INDEX('Delegated Wage Grid'!E$14:E$50,MATCH($A72,ListDelegated,0)),0)</f>
        <v>0</v>
      </c>
      <c r="AD72" s="365">
        <f>_xlfn.IFNA(INDEX('Delegated Wage Grid'!F$14:F$50,MATCH($A72,ListDelegated,0)),0)</f>
        <v>0</v>
      </c>
      <c r="AE72" s="365">
        <f>_xlfn.IFNA(INDEX('Delegated Wage Grid'!G$14:G$50,MATCH($A72,ListDelegated,0)),0)</f>
        <v>0</v>
      </c>
      <c r="AF72" s="365">
        <f>_xlfn.IFNA(INDEX('Delegated Wage Grid'!H$14:H$50,MATCH($A72,ListDelegated,0)),0)</f>
        <v>0</v>
      </c>
      <c r="AG72" s="365">
        <f t="shared" si="3"/>
        <v>0</v>
      </c>
      <c r="AH72" s="365">
        <f t="shared" si="4"/>
        <v>0</v>
      </c>
    </row>
    <row r="73" spans="1:34" x14ac:dyDescent="0.25">
      <c r="A73" s="86"/>
      <c r="B73" s="65"/>
      <c r="C73" s="195"/>
      <c r="D73" s="245" t="str">
        <f>IF(ISBLANK(A73),"",IF(#REF!=0,"-",#REF!))</f>
        <v/>
      </c>
      <c r="E73" s="202"/>
      <c r="F73" s="246"/>
      <c r="G73" s="251" t="str">
        <f t="shared" si="1"/>
        <v/>
      </c>
      <c r="H73" s="227"/>
      <c r="I73" s="228"/>
      <c r="J73" s="228"/>
      <c r="K73" s="228"/>
      <c r="L73" s="229"/>
      <c r="M73" s="212"/>
      <c r="N73" s="213"/>
      <c r="O73" s="214"/>
      <c r="P73" s="214"/>
      <c r="Q73" s="214"/>
      <c r="R73" s="214"/>
      <c r="S73" s="215"/>
      <c r="T73" s="216"/>
      <c r="U73" s="215"/>
      <c r="V73" s="215"/>
      <c r="W73" s="217"/>
      <c r="X73" s="382" t="str">
        <f t="shared" si="2"/>
        <v/>
      </c>
      <c r="Y73" s="480"/>
      <c r="AA73" s="827">
        <f>_xlfn.IFNA(INDEX('Delegated Wage Grid'!C$14:C$50,MATCH($A73,ListDelegated,0)),0)</f>
        <v>0</v>
      </c>
      <c r="AB73" s="365">
        <f>_xlfn.IFNA(INDEX('Delegated Wage Grid'!D$14:D$50,MATCH($A73,ListDelegated,0)),0)</f>
        <v>0</v>
      </c>
      <c r="AC73" s="365">
        <f>_xlfn.IFNA(INDEX('Delegated Wage Grid'!E$14:E$50,MATCH($A73,ListDelegated,0)),0)</f>
        <v>0</v>
      </c>
      <c r="AD73" s="365">
        <f>_xlfn.IFNA(INDEX('Delegated Wage Grid'!F$14:F$50,MATCH($A73,ListDelegated,0)),0)</f>
        <v>0</v>
      </c>
      <c r="AE73" s="365">
        <f>_xlfn.IFNA(INDEX('Delegated Wage Grid'!G$14:G$50,MATCH($A73,ListDelegated,0)),0)</f>
        <v>0</v>
      </c>
      <c r="AF73" s="365">
        <f>_xlfn.IFNA(INDEX('Delegated Wage Grid'!H$14:H$50,MATCH($A73,ListDelegated,0)),0)</f>
        <v>0</v>
      </c>
      <c r="AG73" s="365">
        <f t="shared" si="3"/>
        <v>0</v>
      </c>
      <c r="AH73" s="365">
        <f t="shared" si="4"/>
        <v>0</v>
      </c>
    </row>
    <row r="74" spans="1:34" x14ac:dyDescent="0.25">
      <c r="A74" s="86"/>
      <c r="B74" s="65"/>
      <c r="C74" s="195"/>
      <c r="D74" s="245" t="str">
        <f>IF(ISBLANK(A74),"",IF(#REF!=0,"-",#REF!))</f>
        <v/>
      </c>
      <c r="E74" s="202"/>
      <c r="F74" s="246"/>
      <c r="G74" s="251" t="str">
        <f t="shared" si="1"/>
        <v/>
      </c>
      <c r="H74" s="227"/>
      <c r="I74" s="228"/>
      <c r="J74" s="228"/>
      <c r="K74" s="228"/>
      <c r="L74" s="229"/>
      <c r="M74" s="212"/>
      <c r="N74" s="213"/>
      <c r="O74" s="214"/>
      <c r="P74" s="214"/>
      <c r="Q74" s="214"/>
      <c r="R74" s="214"/>
      <c r="S74" s="215"/>
      <c r="T74" s="216"/>
      <c r="U74" s="215"/>
      <c r="V74" s="215"/>
      <c r="W74" s="217"/>
      <c r="X74" s="382" t="str">
        <f t="shared" si="2"/>
        <v/>
      </c>
      <c r="Y74" s="480"/>
      <c r="AA74" s="827">
        <f>_xlfn.IFNA(INDEX('Delegated Wage Grid'!C$14:C$50,MATCH($A74,ListDelegated,0)),0)</f>
        <v>0</v>
      </c>
      <c r="AB74" s="365">
        <f>_xlfn.IFNA(INDEX('Delegated Wage Grid'!D$14:D$50,MATCH($A74,ListDelegated,0)),0)</f>
        <v>0</v>
      </c>
      <c r="AC74" s="365">
        <f>_xlfn.IFNA(INDEX('Delegated Wage Grid'!E$14:E$50,MATCH($A74,ListDelegated,0)),0)</f>
        <v>0</v>
      </c>
      <c r="AD74" s="365">
        <f>_xlfn.IFNA(INDEX('Delegated Wage Grid'!F$14:F$50,MATCH($A74,ListDelegated,0)),0)</f>
        <v>0</v>
      </c>
      <c r="AE74" s="365">
        <f>_xlfn.IFNA(INDEX('Delegated Wage Grid'!G$14:G$50,MATCH($A74,ListDelegated,0)),0)</f>
        <v>0</v>
      </c>
      <c r="AF74" s="365">
        <f>_xlfn.IFNA(INDEX('Delegated Wage Grid'!H$14:H$50,MATCH($A74,ListDelegated,0)),0)</f>
        <v>0</v>
      </c>
      <c r="AG74" s="365">
        <f t="shared" si="3"/>
        <v>0</v>
      </c>
      <c r="AH74" s="365">
        <f t="shared" si="4"/>
        <v>0</v>
      </c>
    </row>
    <row r="75" spans="1:34" x14ac:dyDescent="0.25">
      <c r="A75" s="86"/>
      <c r="B75" s="65"/>
      <c r="C75" s="195"/>
      <c r="D75" s="245" t="str">
        <f>IF(ISBLANK(A75),"",IF(#REF!=0,"-",#REF!))</f>
        <v/>
      </c>
      <c r="E75" s="202"/>
      <c r="F75" s="246"/>
      <c r="G75" s="251" t="str">
        <f t="shared" si="1"/>
        <v/>
      </c>
      <c r="H75" s="227"/>
      <c r="I75" s="228"/>
      <c r="J75" s="228"/>
      <c r="K75" s="228"/>
      <c r="L75" s="229"/>
      <c r="M75" s="212"/>
      <c r="N75" s="213"/>
      <c r="O75" s="214"/>
      <c r="P75" s="214"/>
      <c r="Q75" s="214"/>
      <c r="R75" s="214"/>
      <c r="S75" s="215"/>
      <c r="T75" s="216"/>
      <c r="U75" s="215"/>
      <c r="V75" s="215"/>
      <c r="W75" s="217"/>
      <c r="X75" s="382" t="str">
        <f t="shared" si="2"/>
        <v/>
      </c>
      <c r="Y75" s="480"/>
      <c r="AA75" s="827">
        <f>_xlfn.IFNA(INDEX('Delegated Wage Grid'!C$14:C$50,MATCH($A75,ListDelegated,0)),0)</f>
        <v>0</v>
      </c>
      <c r="AB75" s="365">
        <f>_xlfn.IFNA(INDEX('Delegated Wage Grid'!D$14:D$50,MATCH($A75,ListDelegated,0)),0)</f>
        <v>0</v>
      </c>
      <c r="AC75" s="365">
        <f>_xlfn.IFNA(INDEX('Delegated Wage Grid'!E$14:E$50,MATCH($A75,ListDelegated,0)),0)</f>
        <v>0</v>
      </c>
      <c r="AD75" s="365">
        <f>_xlfn.IFNA(INDEX('Delegated Wage Grid'!F$14:F$50,MATCH($A75,ListDelegated,0)),0)</f>
        <v>0</v>
      </c>
      <c r="AE75" s="365">
        <f>_xlfn.IFNA(INDEX('Delegated Wage Grid'!G$14:G$50,MATCH($A75,ListDelegated,0)),0)</f>
        <v>0</v>
      </c>
      <c r="AF75" s="365">
        <f>_xlfn.IFNA(INDEX('Delegated Wage Grid'!H$14:H$50,MATCH($A75,ListDelegated,0)),0)</f>
        <v>0</v>
      </c>
      <c r="AG75" s="365">
        <f t="shared" si="3"/>
        <v>0</v>
      </c>
      <c r="AH75" s="365">
        <f t="shared" si="4"/>
        <v>0</v>
      </c>
    </row>
    <row r="76" spans="1:34" x14ac:dyDescent="0.25">
      <c r="A76" s="86"/>
      <c r="B76" s="65"/>
      <c r="C76" s="195"/>
      <c r="D76" s="245" t="str">
        <f>IF(ISBLANK(A76),"",IF(#REF!=0,"-",#REF!))</f>
        <v/>
      </c>
      <c r="E76" s="202"/>
      <c r="F76" s="246"/>
      <c r="G76" s="251" t="str">
        <f t="shared" si="1"/>
        <v/>
      </c>
      <c r="H76" s="227"/>
      <c r="I76" s="228"/>
      <c r="J76" s="228"/>
      <c r="K76" s="228"/>
      <c r="L76" s="229"/>
      <c r="M76" s="212"/>
      <c r="N76" s="213"/>
      <c r="O76" s="214"/>
      <c r="P76" s="214"/>
      <c r="Q76" s="214"/>
      <c r="R76" s="214"/>
      <c r="S76" s="215"/>
      <c r="T76" s="216"/>
      <c r="U76" s="215"/>
      <c r="V76" s="215"/>
      <c r="W76" s="217"/>
      <c r="X76" s="382" t="str">
        <f t="shared" si="2"/>
        <v/>
      </c>
      <c r="Y76" s="480"/>
      <c r="AA76" s="827">
        <f>_xlfn.IFNA(INDEX('Delegated Wage Grid'!C$14:C$50,MATCH($A76,ListDelegated,0)),0)</f>
        <v>0</v>
      </c>
      <c r="AB76" s="365">
        <f>_xlfn.IFNA(INDEX('Delegated Wage Grid'!D$14:D$50,MATCH($A76,ListDelegated,0)),0)</f>
        <v>0</v>
      </c>
      <c r="AC76" s="365">
        <f>_xlfn.IFNA(INDEX('Delegated Wage Grid'!E$14:E$50,MATCH($A76,ListDelegated,0)),0)</f>
        <v>0</v>
      </c>
      <c r="AD76" s="365">
        <f>_xlfn.IFNA(INDEX('Delegated Wage Grid'!F$14:F$50,MATCH($A76,ListDelegated,0)),0)</f>
        <v>0</v>
      </c>
      <c r="AE76" s="365">
        <f>_xlfn.IFNA(INDEX('Delegated Wage Grid'!G$14:G$50,MATCH($A76,ListDelegated,0)),0)</f>
        <v>0</v>
      </c>
      <c r="AF76" s="365">
        <f>_xlfn.IFNA(INDEX('Delegated Wage Grid'!H$14:H$50,MATCH($A76,ListDelegated,0)),0)</f>
        <v>0</v>
      </c>
      <c r="AG76" s="365">
        <f t="shared" si="3"/>
        <v>0</v>
      </c>
      <c r="AH76" s="365">
        <f t="shared" si="4"/>
        <v>0</v>
      </c>
    </row>
    <row r="77" spans="1:34" x14ac:dyDescent="0.25">
      <c r="A77" s="86"/>
      <c r="B77" s="65"/>
      <c r="C77" s="195"/>
      <c r="D77" s="245" t="str">
        <f>IF(ISBLANK(A77),"",IF(#REF!=0,"-",#REF!))</f>
        <v/>
      </c>
      <c r="E77" s="202"/>
      <c r="F77" s="246"/>
      <c r="G77" s="251" t="str">
        <f t="shared" si="1"/>
        <v/>
      </c>
      <c r="H77" s="227"/>
      <c r="I77" s="228"/>
      <c r="J77" s="228"/>
      <c r="K77" s="228"/>
      <c r="L77" s="229"/>
      <c r="M77" s="212"/>
      <c r="N77" s="213"/>
      <c r="O77" s="214"/>
      <c r="P77" s="214"/>
      <c r="Q77" s="214"/>
      <c r="R77" s="214"/>
      <c r="S77" s="215"/>
      <c r="T77" s="216"/>
      <c r="U77" s="215"/>
      <c r="V77" s="215"/>
      <c r="W77" s="217"/>
      <c r="X77" s="382" t="str">
        <f t="shared" si="2"/>
        <v/>
      </c>
      <c r="Y77" s="480"/>
      <c r="AA77" s="827">
        <f>_xlfn.IFNA(INDEX('Delegated Wage Grid'!C$14:C$50,MATCH($A77,ListDelegated,0)),0)</f>
        <v>0</v>
      </c>
      <c r="AB77" s="365">
        <f>_xlfn.IFNA(INDEX('Delegated Wage Grid'!D$14:D$50,MATCH($A77,ListDelegated,0)),0)</f>
        <v>0</v>
      </c>
      <c r="AC77" s="365">
        <f>_xlfn.IFNA(INDEX('Delegated Wage Grid'!E$14:E$50,MATCH($A77,ListDelegated,0)),0)</f>
        <v>0</v>
      </c>
      <c r="AD77" s="365">
        <f>_xlfn.IFNA(INDEX('Delegated Wage Grid'!F$14:F$50,MATCH($A77,ListDelegated,0)),0)</f>
        <v>0</v>
      </c>
      <c r="AE77" s="365">
        <f>_xlfn.IFNA(INDEX('Delegated Wage Grid'!G$14:G$50,MATCH($A77,ListDelegated,0)),0)</f>
        <v>0</v>
      </c>
      <c r="AF77" s="365">
        <f>_xlfn.IFNA(INDEX('Delegated Wage Grid'!H$14:H$50,MATCH($A77,ListDelegated,0)),0)</f>
        <v>0</v>
      </c>
      <c r="AG77" s="365">
        <f t="shared" si="3"/>
        <v>0</v>
      </c>
      <c r="AH77" s="365">
        <f t="shared" si="4"/>
        <v>0</v>
      </c>
    </row>
    <row r="78" spans="1:34" x14ac:dyDescent="0.25">
      <c r="A78" s="86"/>
      <c r="B78" s="65"/>
      <c r="C78" s="195"/>
      <c r="D78" s="245" t="str">
        <f>IF(ISBLANK(A78),"",IF(#REF!=0,"-",#REF!))</f>
        <v/>
      </c>
      <c r="E78" s="202"/>
      <c r="F78" s="246"/>
      <c r="G78" s="251" t="str">
        <f t="shared" si="1"/>
        <v/>
      </c>
      <c r="H78" s="227"/>
      <c r="I78" s="228"/>
      <c r="J78" s="228"/>
      <c r="K78" s="228"/>
      <c r="L78" s="229"/>
      <c r="M78" s="212"/>
      <c r="N78" s="213"/>
      <c r="O78" s="214"/>
      <c r="P78" s="214"/>
      <c r="Q78" s="214"/>
      <c r="R78" s="214"/>
      <c r="S78" s="215"/>
      <c r="T78" s="216"/>
      <c r="U78" s="215"/>
      <c r="V78" s="215"/>
      <c r="W78" s="217"/>
      <c r="X78" s="382" t="str">
        <f t="shared" si="2"/>
        <v/>
      </c>
      <c r="Y78" s="480"/>
      <c r="AA78" s="827">
        <f>_xlfn.IFNA(INDEX('Delegated Wage Grid'!C$14:C$50,MATCH($A78,ListDelegated,0)),0)</f>
        <v>0</v>
      </c>
      <c r="AB78" s="365">
        <f>_xlfn.IFNA(INDEX('Delegated Wage Grid'!D$14:D$50,MATCH($A78,ListDelegated,0)),0)</f>
        <v>0</v>
      </c>
      <c r="AC78" s="365">
        <f>_xlfn.IFNA(INDEX('Delegated Wage Grid'!E$14:E$50,MATCH($A78,ListDelegated,0)),0)</f>
        <v>0</v>
      </c>
      <c r="AD78" s="365">
        <f>_xlfn.IFNA(INDEX('Delegated Wage Grid'!F$14:F$50,MATCH($A78,ListDelegated,0)),0)</f>
        <v>0</v>
      </c>
      <c r="AE78" s="365">
        <f>_xlfn.IFNA(INDEX('Delegated Wage Grid'!G$14:G$50,MATCH($A78,ListDelegated,0)),0)</f>
        <v>0</v>
      </c>
      <c r="AF78" s="365">
        <f>_xlfn.IFNA(INDEX('Delegated Wage Grid'!H$14:H$50,MATCH($A78,ListDelegated,0)),0)</f>
        <v>0</v>
      </c>
      <c r="AG78" s="365">
        <f t="shared" si="3"/>
        <v>0</v>
      </c>
      <c r="AH78" s="365">
        <f t="shared" si="4"/>
        <v>0</v>
      </c>
    </row>
    <row r="79" spans="1:34" x14ac:dyDescent="0.25">
      <c r="A79" s="86"/>
      <c r="B79" s="65"/>
      <c r="C79" s="195"/>
      <c r="D79" s="245" t="str">
        <f>IF(ISBLANK(A79),"",IF(#REF!=0,"-",#REF!))</f>
        <v/>
      </c>
      <c r="E79" s="202"/>
      <c r="F79" s="246"/>
      <c r="G79" s="251" t="str">
        <f t="shared" si="1"/>
        <v/>
      </c>
      <c r="H79" s="227"/>
      <c r="I79" s="228"/>
      <c r="J79" s="228"/>
      <c r="K79" s="228"/>
      <c r="L79" s="229"/>
      <c r="M79" s="212"/>
      <c r="N79" s="213"/>
      <c r="O79" s="214"/>
      <c r="P79" s="214"/>
      <c r="Q79" s="214"/>
      <c r="R79" s="214"/>
      <c r="S79" s="215"/>
      <c r="T79" s="216"/>
      <c r="U79" s="215"/>
      <c r="V79" s="215"/>
      <c r="W79" s="217"/>
      <c r="X79" s="382" t="str">
        <f t="shared" si="2"/>
        <v/>
      </c>
      <c r="Y79" s="480"/>
      <c r="AA79" s="827">
        <f>_xlfn.IFNA(INDEX('Delegated Wage Grid'!C$14:C$50,MATCH($A79,ListDelegated,0)),0)</f>
        <v>0</v>
      </c>
      <c r="AB79" s="365">
        <f>_xlfn.IFNA(INDEX('Delegated Wage Grid'!D$14:D$50,MATCH($A79,ListDelegated,0)),0)</f>
        <v>0</v>
      </c>
      <c r="AC79" s="365">
        <f>_xlfn.IFNA(INDEX('Delegated Wage Grid'!E$14:E$50,MATCH($A79,ListDelegated,0)),0)</f>
        <v>0</v>
      </c>
      <c r="AD79" s="365">
        <f>_xlfn.IFNA(INDEX('Delegated Wage Grid'!F$14:F$50,MATCH($A79,ListDelegated,0)),0)</f>
        <v>0</v>
      </c>
      <c r="AE79" s="365">
        <f>_xlfn.IFNA(INDEX('Delegated Wage Grid'!G$14:G$50,MATCH($A79,ListDelegated,0)),0)</f>
        <v>0</v>
      </c>
      <c r="AF79" s="365">
        <f>_xlfn.IFNA(INDEX('Delegated Wage Grid'!H$14:H$50,MATCH($A79,ListDelegated,0)),0)</f>
        <v>0</v>
      </c>
      <c r="AG79" s="365">
        <f t="shared" si="3"/>
        <v>0</v>
      </c>
      <c r="AH79" s="365">
        <f t="shared" si="4"/>
        <v>0</v>
      </c>
    </row>
    <row r="80" spans="1:34" x14ac:dyDescent="0.25">
      <c r="A80" s="86"/>
      <c r="B80" s="65"/>
      <c r="C80" s="195"/>
      <c r="D80" s="245" t="str">
        <f>IF(ISBLANK(A80),"",IF(#REF!=0,"-",#REF!))</f>
        <v/>
      </c>
      <c r="E80" s="202"/>
      <c r="F80" s="246"/>
      <c r="G80" s="251" t="str">
        <f t="shared" si="1"/>
        <v/>
      </c>
      <c r="H80" s="227"/>
      <c r="I80" s="228"/>
      <c r="J80" s="228"/>
      <c r="K80" s="228"/>
      <c r="L80" s="229"/>
      <c r="M80" s="212"/>
      <c r="N80" s="213"/>
      <c r="O80" s="214"/>
      <c r="P80" s="214"/>
      <c r="Q80" s="214"/>
      <c r="R80" s="214"/>
      <c r="S80" s="215"/>
      <c r="T80" s="216"/>
      <c r="U80" s="215"/>
      <c r="V80" s="215"/>
      <c r="W80" s="217"/>
      <c r="X80" s="382" t="str">
        <f t="shared" si="2"/>
        <v/>
      </c>
      <c r="Y80" s="480"/>
      <c r="AA80" s="827">
        <f>_xlfn.IFNA(INDEX('Delegated Wage Grid'!C$14:C$50,MATCH($A80,ListDelegated,0)),0)</f>
        <v>0</v>
      </c>
      <c r="AB80" s="365">
        <f>_xlfn.IFNA(INDEX('Delegated Wage Grid'!D$14:D$50,MATCH($A80,ListDelegated,0)),0)</f>
        <v>0</v>
      </c>
      <c r="AC80" s="365">
        <f>_xlfn.IFNA(INDEX('Delegated Wage Grid'!E$14:E$50,MATCH($A80,ListDelegated,0)),0)</f>
        <v>0</v>
      </c>
      <c r="AD80" s="365">
        <f>_xlfn.IFNA(INDEX('Delegated Wage Grid'!F$14:F$50,MATCH($A80,ListDelegated,0)),0)</f>
        <v>0</v>
      </c>
      <c r="AE80" s="365">
        <f>_xlfn.IFNA(INDEX('Delegated Wage Grid'!G$14:G$50,MATCH($A80,ListDelegated,0)),0)</f>
        <v>0</v>
      </c>
      <c r="AF80" s="365">
        <f>_xlfn.IFNA(INDEX('Delegated Wage Grid'!H$14:H$50,MATCH($A80,ListDelegated,0)),0)</f>
        <v>0</v>
      </c>
      <c r="AG80" s="365">
        <f t="shared" si="3"/>
        <v>0</v>
      </c>
      <c r="AH80" s="365">
        <f t="shared" si="4"/>
        <v>0</v>
      </c>
    </row>
    <row r="81" spans="1:34" x14ac:dyDescent="0.25">
      <c r="A81" s="86"/>
      <c r="B81" s="65"/>
      <c r="C81" s="195"/>
      <c r="D81" s="245" t="str">
        <f>IF(ISBLANK(A81),"",IF(#REF!=0,"-",#REF!))</f>
        <v/>
      </c>
      <c r="E81" s="202"/>
      <c r="F81" s="246"/>
      <c r="G81" s="251" t="str">
        <f t="shared" si="1"/>
        <v/>
      </c>
      <c r="H81" s="227"/>
      <c r="I81" s="228"/>
      <c r="J81" s="228"/>
      <c r="K81" s="228"/>
      <c r="L81" s="229"/>
      <c r="M81" s="212"/>
      <c r="N81" s="213"/>
      <c r="O81" s="214"/>
      <c r="P81" s="214"/>
      <c r="Q81" s="214"/>
      <c r="R81" s="214"/>
      <c r="S81" s="215"/>
      <c r="T81" s="216"/>
      <c r="U81" s="215"/>
      <c r="V81" s="215"/>
      <c r="W81" s="217"/>
      <c r="X81" s="382" t="str">
        <f t="shared" si="2"/>
        <v/>
      </c>
      <c r="Y81" s="480"/>
      <c r="AA81" s="827">
        <f>_xlfn.IFNA(INDEX('Delegated Wage Grid'!C$14:C$50,MATCH($A81,ListDelegated,0)),0)</f>
        <v>0</v>
      </c>
      <c r="AB81" s="365">
        <f>_xlfn.IFNA(INDEX('Delegated Wage Grid'!D$14:D$50,MATCH($A81,ListDelegated,0)),0)</f>
        <v>0</v>
      </c>
      <c r="AC81" s="365">
        <f>_xlfn.IFNA(INDEX('Delegated Wage Grid'!E$14:E$50,MATCH($A81,ListDelegated,0)),0)</f>
        <v>0</v>
      </c>
      <c r="AD81" s="365">
        <f>_xlfn.IFNA(INDEX('Delegated Wage Grid'!F$14:F$50,MATCH($A81,ListDelegated,0)),0)</f>
        <v>0</v>
      </c>
      <c r="AE81" s="365">
        <f>_xlfn.IFNA(INDEX('Delegated Wage Grid'!G$14:G$50,MATCH($A81,ListDelegated,0)),0)</f>
        <v>0</v>
      </c>
      <c r="AF81" s="365">
        <f>_xlfn.IFNA(INDEX('Delegated Wage Grid'!H$14:H$50,MATCH($A81,ListDelegated,0)),0)</f>
        <v>0</v>
      </c>
      <c r="AG81" s="365">
        <f t="shared" si="3"/>
        <v>0</v>
      </c>
      <c r="AH81" s="365">
        <f t="shared" si="4"/>
        <v>0</v>
      </c>
    </row>
    <row r="82" spans="1:34" x14ac:dyDescent="0.25">
      <c r="A82" s="86"/>
      <c r="B82" s="65"/>
      <c r="C82" s="195"/>
      <c r="D82" s="245" t="str">
        <f>IF(ISBLANK(A82),"",IF(#REF!=0,"-",#REF!))</f>
        <v/>
      </c>
      <c r="E82" s="202"/>
      <c r="F82" s="246"/>
      <c r="G82" s="251" t="str">
        <f t="shared" ref="G82:G145" si="5">IF(SUM(H82:L82)=0,"",SUM(H82:L82))</f>
        <v/>
      </c>
      <c r="H82" s="227"/>
      <c r="I82" s="228"/>
      <c r="J82" s="228"/>
      <c r="K82" s="228"/>
      <c r="L82" s="229"/>
      <c r="M82" s="212"/>
      <c r="N82" s="213"/>
      <c r="O82" s="214"/>
      <c r="P82" s="214"/>
      <c r="Q82" s="214"/>
      <c r="R82" s="214"/>
      <c r="S82" s="215"/>
      <c r="T82" s="216"/>
      <c r="U82" s="215"/>
      <c r="V82" s="215"/>
      <c r="W82" s="217"/>
      <c r="X82" s="382" t="str">
        <f t="shared" ref="X82:X145" si="6">IF(SUM(E82,H82:L82)=0,"",SUM(E82,H82:L82))</f>
        <v/>
      </c>
      <c r="Y82" s="480"/>
      <c r="AA82" s="827">
        <f>_xlfn.IFNA(INDEX('Delegated Wage Grid'!C$14:C$50,MATCH($A82,ListDelegated,0)),0)</f>
        <v>0</v>
      </c>
      <c r="AB82" s="365">
        <f>_xlfn.IFNA(INDEX('Delegated Wage Grid'!D$14:D$50,MATCH($A82,ListDelegated,0)),0)</f>
        <v>0</v>
      </c>
      <c r="AC82" s="365">
        <f>_xlfn.IFNA(INDEX('Delegated Wage Grid'!E$14:E$50,MATCH($A82,ListDelegated,0)),0)</f>
        <v>0</v>
      </c>
      <c r="AD82" s="365">
        <f>_xlfn.IFNA(INDEX('Delegated Wage Grid'!F$14:F$50,MATCH($A82,ListDelegated,0)),0)</f>
        <v>0</v>
      </c>
      <c r="AE82" s="365">
        <f>_xlfn.IFNA(INDEX('Delegated Wage Grid'!G$14:G$50,MATCH($A82,ListDelegated,0)),0)</f>
        <v>0</v>
      </c>
      <c r="AF82" s="365">
        <f>_xlfn.IFNA(INDEX('Delegated Wage Grid'!H$14:H$50,MATCH($A82,ListDelegated,0)),0)</f>
        <v>0</v>
      </c>
      <c r="AG82" s="365">
        <f t="shared" ref="AG82:AG145" si="7">E82*F82</f>
        <v>0</v>
      </c>
      <c r="AH82" s="365">
        <f t="shared" ref="AH82:AH145" si="8">SUM(H82*AB82,I82*AC82,J82*AD82,K82*AE82+L82*AF82)</f>
        <v>0</v>
      </c>
    </row>
    <row r="83" spans="1:34" x14ac:dyDescent="0.25">
      <c r="A83" s="86"/>
      <c r="B83" s="65"/>
      <c r="C83" s="195"/>
      <c r="D83" s="245" t="str">
        <f>IF(ISBLANK(A83),"",IF(#REF!=0,"-",#REF!))</f>
        <v/>
      </c>
      <c r="E83" s="202"/>
      <c r="F83" s="246"/>
      <c r="G83" s="251" t="str">
        <f t="shared" si="5"/>
        <v/>
      </c>
      <c r="H83" s="227"/>
      <c r="I83" s="228"/>
      <c r="J83" s="228"/>
      <c r="K83" s="228"/>
      <c r="L83" s="229"/>
      <c r="M83" s="212"/>
      <c r="N83" s="213"/>
      <c r="O83" s="214"/>
      <c r="P83" s="214"/>
      <c r="Q83" s="214"/>
      <c r="R83" s="214"/>
      <c r="S83" s="215"/>
      <c r="T83" s="216"/>
      <c r="U83" s="215"/>
      <c r="V83" s="215"/>
      <c r="W83" s="217"/>
      <c r="X83" s="382" t="str">
        <f t="shared" si="6"/>
        <v/>
      </c>
      <c r="Y83" s="480"/>
      <c r="AA83" s="827">
        <f>_xlfn.IFNA(INDEX('Delegated Wage Grid'!C$14:C$50,MATCH($A83,ListDelegated,0)),0)</f>
        <v>0</v>
      </c>
      <c r="AB83" s="365">
        <f>_xlfn.IFNA(INDEX('Delegated Wage Grid'!D$14:D$50,MATCH($A83,ListDelegated,0)),0)</f>
        <v>0</v>
      </c>
      <c r="AC83" s="365">
        <f>_xlfn.IFNA(INDEX('Delegated Wage Grid'!E$14:E$50,MATCH($A83,ListDelegated,0)),0)</f>
        <v>0</v>
      </c>
      <c r="AD83" s="365">
        <f>_xlfn.IFNA(INDEX('Delegated Wage Grid'!F$14:F$50,MATCH($A83,ListDelegated,0)),0)</f>
        <v>0</v>
      </c>
      <c r="AE83" s="365">
        <f>_xlfn.IFNA(INDEX('Delegated Wage Grid'!G$14:G$50,MATCH($A83,ListDelegated,0)),0)</f>
        <v>0</v>
      </c>
      <c r="AF83" s="365">
        <f>_xlfn.IFNA(INDEX('Delegated Wage Grid'!H$14:H$50,MATCH($A83,ListDelegated,0)),0)</f>
        <v>0</v>
      </c>
      <c r="AG83" s="365">
        <f t="shared" si="7"/>
        <v>0</v>
      </c>
      <c r="AH83" s="365">
        <f t="shared" si="8"/>
        <v>0</v>
      </c>
    </row>
    <row r="84" spans="1:34" x14ac:dyDescent="0.25">
      <c r="A84" s="86"/>
      <c r="B84" s="65"/>
      <c r="C84" s="195"/>
      <c r="D84" s="245" t="str">
        <f>IF(ISBLANK(A84),"",IF(#REF!=0,"-",#REF!))</f>
        <v/>
      </c>
      <c r="E84" s="202"/>
      <c r="F84" s="246"/>
      <c r="G84" s="251" t="str">
        <f t="shared" si="5"/>
        <v/>
      </c>
      <c r="H84" s="227"/>
      <c r="I84" s="228"/>
      <c r="J84" s="228"/>
      <c r="K84" s="228"/>
      <c r="L84" s="229"/>
      <c r="M84" s="212"/>
      <c r="N84" s="213"/>
      <c r="O84" s="214"/>
      <c r="P84" s="214"/>
      <c r="Q84" s="214"/>
      <c r="R84" s="214"/>
      <c r="S84" s="215"/>
      <c r="T84" s="216"/>
      <c r="U84" s="215"/>
      <c r="V84" s="215"/>
      <c r="W84" s="217"/>
      <c r="X84" s="382" t="str">
        <f t="shared" si="6"/>
        <v/>
      </c>
      <c r="Y84" s="480"/>
      <c r="AA84" s="827">
        <f>_xlfn.IFNA(INDEX('Delegated Wage Grid'!C$14:C$50,MATCH($A84,ListDelegated,0)),0)</f>
        <v>0</v>
      </c>
      <c r="AB84" s="365">
        <f>_xlfn.IFNA(INDEX('Delegated Wage Grid'!D$14:D$50,MATCH($A84,ListDelegated,0)),0)</f>
        <v>0</v>
      </c>
      <c r="AC84" s="365">
        <f>_xlfn.IFNA(INDEX('Delegated Wage Grid'!E$14:E$50,MATCH($A84,ListDelegated,0)),0)</f>
        <v>0</v>
      </c>
      <c r="AD84" s="365">
        <f>_xlfn.IFNA(INDEX('Delegated Wage Grid'!F$14:F$50,MATCH($A84,ListDelegated,0)),0)</f>
        <v>0</v>
      </c>
      <c r="AE84" s="365">
        <f>_xlfn.IFNA(INDEX('Delegated Wage Grid'!G$14:G$50,MATCH($A84,ListDelegated,0)),0)</f>
        <v>0</v>
      </c>
      <c r="AF84" s="365">
        <f>_xlfn.IFNA(INDEX('Delegated Wage Grid'!H$14:H$50,MATCH($A84,ListDelegated,0)),0)</f>
        <v>0</v>
      </c>
      <c r="AG84" s="365">
        <f t="shared" si="7"/>
        <v>0</v>
      </c>
      <c r="AH84" s="365">
        <f t="shared" si="8"/>
        <v>0</v>
      </c>
    </row>
    <row r="85" spans="1:34" x14ac:dyDescent="0.25">
      <c r="A85" s="86"/>
      <c r="B85" s="65"/>
      <c r="C85" s="195"/>
      <c r="D85" s="245" t="str">
        <f>IF(ISBLANK(A85),"",IF(#REF!=0,"-",#REF!))</f>
        <v/>
      </c>
      <c r="E85" s="202"/>
      <c r="F85" s="246"/>
      <c r="G85" s="251" t="str">
        <f t="shared" si="5"/>
        <v/>
      </c>
      <c r="H85" s="227"/>
      <c r="I85" s="228"/>
      <c r="J85" s="228"/>
      <c r="K85" s="228"/>
      <c r="L85" s="229"/>
      <c r="M85" s="212"/>
      <c r="N85" s="213"/>
      <c r="O85" s="214"/>
      <c r="P85" s="214"/>
      <c r="Q85" s="214"/>
      <c r="R85" s="214"/>
      <c r="S85" s="215"/>
      <c r="T85" s="216"/>
      <c r="U85" s="215"/>
      <c r="V85" s="215"/>
      <c r="W85" s="217"/>
      <c r="X85" s="382" t="str">
        <f t="shared" si="6"/>
        <v/>
      </c>
      <c r="Y85" s="480"/>
      <c r="AA85" s="827">
        <f>_xlfn.IFNA(INDEX('Delegated Wage Grid'!C$14:C$50,MATCH($A85,ListDelegated,0)),0)</f>
        <v>0</v>
      </c>
      <c r="AB85" s="365">
        <f>_xlfn.IFNA(INDEX('Delegated Wage Grid'!D$14:D$50,MATCH($A85,ListDelegated,0)),0)</f>
        <v>0</v>
      </c>
      <c r="AC85" s="365">
        <f>_xlfn.IFNA(INDEX('Delegated Wage Grid'!E$14:E$50,MATCH($A85,ListDelegated,0)),0)</f>
        <v>0</v>
      </c>
      <c r="AD85" s="365">
        <f>_xlfn.IFNA(INDEX('Delegated Wage Grid'!F$14:F$50,MATCH($A85,ListDelegated,0)),0)</f>
        <v>0</v>
      </c>
      <c r="AE85" s="365">
        <f>_xlfn.IFNA(INDEX('Delegated Wage Grid'!G$14:G$50,MATCH($A85,ListDelegated,0)),0)</f>
        <v>0</v>
      </c>
      <c r="AF85" s="365">
        <f>_xlfn.IFNA(INDEX('Delegated Wage Grid'!H$14:H$50,MATCH($A85,ListDelegated,0)),0)</f>
        <v>0</v>
      </c>
      <c r="AG85" s="365">
        <f t="shared" si="7"/>
        <v>0</v>
      </c>
      <c r="AH85" s="365">
        <f t="shared" si="8"/>
        <v>0</v>
      </c>
    </row>
    <row r="86" spans="1:34" x14ac:dyDescent="0.25">
      <c r="A86" s="86"/>
      <c r="B86" s="65"/>
      <c r="C86" s="195"/>
      <c r="D86" s="245" t="str">
        <f>IF(ISBLANK(A86),"",IF(#REF!=0,"-",#REF!))</f>
        <v/>
      </c>
      <c r="E86" s="202"/>
      <c r="F86" s="246"/>
      <c r="G86" s="251" t="str">
        <f t="shared" si="5"/>
        <v/>
      </c>
      <c r="H86" s="227"/>
      <c r="I86" s="228"/>
      <c r="J86" s="228"/>
      <c r="K86" s="228"/>
      <c r="L86" s="229"/>
      <c r="M86" s="212"/>
      <c r="N86" s="213"/>
      <c r="O86" s="214"/>
      <c r="P86" s="214"/>
      <c r="Q86" s="214"/>
      <c r="R86" s="214"/>
      <c r="S86" s="215"/>
      <c r="T86" s="216"/>
      <c r="U86" s="215"/>
      <c r="V86" s="215"/>
      <c r="W86" s="217"/>
      <c r="X86" s="382" t="str">
        <f t="shared" si="6"/>
        <v/>
      </c>
      <c r="Y86" s="480"/>
      <c r="AA86" s="827">
        <f>_xlfn.IFNA(INDEX('Delegated Wage Grid'!C$14:C$50,MATCH($A86,ListDelegated,0)),0)</f>
        <v>0</v>
      </c>
      <c r="AB86" s="365">
        <f>_xlfn.IFNA(INDEX('Delegated Wage Grid'!D$14:D$50,MATCH($A86,ListDelegated,0)),0)</f>
        <v>0</v>
      </c>
      <c r="AC86" s="365">
        <f>_xlfn.IFNA(INDEX('Delegated Wage Grid'!E$14:E$50,MATCH($A86,ListDelegated,0)),0)</f>
        <v>0</v>
      </c>
      <c r="AD86" s="365">
        <f>_xlfn.IFNA(INDEX('Delegated Wage Grid'!F$14:F$50,MATCH($A86,ListDelegated,0)),0)</f>
        <v>0</v>
      </c>
      <c r="AE86" s="365">
        <f>_xlfn.IFNA(INDEX('Delegated Wage Grid'!G$14:G$50,MATCH($A86,ListDelegated,0)),0)</f>
        <v>0</v>
      </c>
      <c r="AF86" s="365">
        <f>_xlfn.IFNA(INDEX('Delegated Wage Grid'!H$14:H$50,MATCH($A86,ListDelegated,0)),0)</f>
        <v>0</v>
      </c>
      <c r="AG86" s="365">
        <f t="shared" si="7"/>
        <v>0</v>
      </c>
      <c r="AH86" s="365">
        <f t="shared" si="8"/>
        <v>0</v>
      </c>
    </row>
    <row r="87" spans="1:34" x14ac:dyDescent="0.25">
      <c r="A87" s="86"/>
      <c r="B87" s="65"/>
      <c r="C87" s="195"/>
      <c r="D87" s="245" t="str">
        <f>IF(ISBLANK(A87),"",IF(#REF!=0,"-",#REF!))</f>
        <v/>
      </c>
      <c r="E87" s="202"/>
      <c r="F87" s="246"/>
      <c r="G87" s="251" t="str">
        <f t="shared" si="5"/>
        <v/>
      </c>
      <c r="H87" s="227"/>
      <c r="I87" s="228"/>
      <c r="J87" s="228"/>
      <c r="K87" s="228"/>
      <c r="L87" s="229"/>
      <c r="M87" s="212"/>
      <c r="N87" s="213"/>
      <c r="O87" s="214"/>
      <c r="P87" s="214"/>
      <c r="Q87" s="214"/>
      <c r="R87" s="214"/>
      <c r="S87" s="215"/>
      <c r="T87" s="216"/>
      <c r="U87" s="215"/>
      <c r="V87" s="215"/>
      <c r="W87" s="217"/>
      <c r="X87" s="382" t="str">
        <f t="shared" si="6"/>
        <v/>
      </c>
      <c r="Y87" s="480"/>
      <c r="AA87" s="827">
        <f>_xlfn.IFNA(INDEX('Delegated Wage Grid'!C$14:C$50,MATCH($A87,ListDelegated,0)),0)</f>
        <v>0</v>
      </c>
      <c r="AB87" s="365">
        <f>_xlfn.IFNA(INDEX('Delegated Wage Grid'!D$14:D$50,MATCH($A87,ListDelegated,0)),0)</f>
        <v>0</v>
      </c>
      <c r="AC87" s="365">
        <f>_xlfn.IFNA(INDEX('Delegated Wage Grid'!E$14:E$50,MATCH($A87,ListDelegated,0)),0)</f>
        <v>0</v>
      </c>
      <c r="AD87" s="365">
        <f>_xlfn.IFNA(INDEX('Delegated Wage Grid'!F$14:F$50,MATCH($A87,ListDelegated,0)),0)</f>
        <v>0</v>
      </c>
      <c r="AE87" s="365">
        <f>_xlfn.IFNA(INDEX('Delegated Wage Grid'!G$14:G$50,MATCH($A87,ListDelegated,0)),0)</f>
        <v>0</v>
      </c>
      <c r="AF87" s="365">
        <f>_xlfn.IFNA(INDEX('Delegated Wage Grid'!H$14:H$50,MATCH($A87,ListDelegated,0)),0)</f>
        <v>0</v>
      </c>
      <c r="AG87" s="365">
        <f t="shared" si="7"/>
        <v>0</v>
      </c>
      <c r="AH87" s="365">
        <f t="shared" si="8"/>
        <v>0</v>
      </c>
    </row>
    <row r="88" spans="1:34" x14ac:dyDescent="0.25">
      <c r="A88" s="86"/>
      <c r="B88" s="65"/>
      <c r="C88" s="195"/>
      <c r="D88" s="245" t="str">
        <f>IF(ISBLANK(A88),"",IF(#REF!=0,"-",#REF!))</f>
        <v/>
      </c>
      <c r="E88" s="202"/>
      <c r="F88" s="246"/>
      <c r="G88" s="251" t="str">
        <f t="shared" si="5"/>
        <v/>
      </c>
      <c r="H88" s="227"/>
      <c r="I88" s="228"/>
      <c r="J88" s="228"/>
      <c r="K88" s="228"/>
      <c r="L88" s="229"/>
      <c r="M88" s="212"/>
      <c r="N88" s="213"/>
      <c r="O88" s="214"/>
      <c r="P88" s="214"/>
      <c r="Q88" s="214"/>
      <c r="R88" s="214"/>
      <c r="S88" s="215"/>
      <c r="T88" s="216"/>
      <c r="U88" s="215"/>
      <c r="V88" s="215"/>
      <c r="W88" s="217"/>
      <c r="X88" s="382" t="str">
        <f t="shared" si="6"/>
        <v/>
      </c>
      <c r="Y88" s="480"/>
      <c r="AA88" s="827">
        <f>_xlfn.IFNA(INDEX('Delegated Wage Grid'!C$14:C$50,MATCH($A88,ListDelegated,0)),0)</f>
        <v>0</v>
      </c>
      <c r="AB88" s="365">
        <f>_xlfn.IFNA(INDEX('Delegated Wage Grid'!D$14:D$50,MATCH($A88,ListDelegated,0)),0)</f>
        <v>0</v>
      </c>
      <c r="AC88" s="365">
        <f>_xlfn.IFNA(INDEX('Delegated Wage Grid'!E$14:E$50,MATCH($A88,ListDelegated,0)),0)</f>
        <v>0</v>
      </c>
      <c r="AD88" s="365">
        <f>_xlfn.IFNA(INDEX('Delegated Wage Grid'!F$14:F$50,MATCH($A88,ListDelegated,0)),0)</f>
        <v>0</v>
      </c>
      <c r="AE88" s="365">
        <f>_xlfn.IFNA(INDEX('Delegated Wage Grid'!G$14:G$50,MATCH($A88,ListDelegated,0)),0)</f>
        <v>0</v>
      </c>
      <c r="AF88" s="365">
        <f>_xlfn.IFNA(INDEX('Delegated Wage Grid'!H$14:H$50,MATCH($A88,ListDelegated,0)),0)</f>
        <v>0</v>
      </c>
      <c r="AG88" s="365">
        <f t="shared" si="7"/>
        <v>0</v>
      </c>
      <c r="AH88" s="365">
        <f t="shared" si="8"/>
        <v>0</v>
      </c>
    </row>
    <row r="89" spans="1:34" x14ac:dyDescent="0.25">
      <c r="A89" s="86"/>
      <c r="B89" s="65"/>
      <c r="C89" s="195"/>
      <c r="D89" s="245" t="str">
        <f>IF(ISBLANK(A89),"",IF(#REF!=0,"-",#REF!))</f>
        <v/>
      </c>
      <c r="E89" s="202"/>
      <c r="F89" s="246"/>
      <c r="G89" s="251" t="str">
        <f t="shared" si="5"/>
        <v/>
      </c>
      <c r="H89" s="227"/>
      <c r="I89" s="228"/>
      <c r="J89" s="228"/>
      <c r="K89" s="228"/>
      <c r="L89" s="229"/>
      <c r="M89" s="212"/>
      <c r="N89" s="213"/>
      <c r="O89" s="214"/>
      <c r="P89" s="214"/>
      <c r="Q89" s="214"/>
      <c r="R89" s="214"/>
      <c r="S89" s="215"/>
      <c r="T89" s="216"/>
      <c r="U89" s="215"/>
      <c r="V89" s="215"/>
      <c r="W89" s="217"/>
      <c r="X89" s="382" t="str">
        <f t="shared" si="6"/>
        <v/>
      </c>
      <c r="Y89" s="480"/>
      <c r="AA89" s="827">
        <f>_xlfn.IFNA(INDEX('Delegated Wage Grid'!C$14:C$50,MATCH($A89,ListDelegated,0)),0)</f>
        <v>0</v>
      </c>
      <c r="AB89" s="365">
        <f>_xlfn.IFNA(INDEX('Delegated Wage Grid'!D$14:D$50,MATCH($A89,ListDelegated,0)),0)</f>
        <v>0</v>
      </c>
      <c r="AC89" s="365">
        <f>_xlfn.IFNA(INDEX('Delegated Wage Grid'!E$14:E$50,MATCH($A89,ListDelegated,0)),0)</f>
        <v>0</v>
      </c>
      <c r="AD89" s="365">
        <f>_xlfn.IFNA(INDEX('Delegated Wage Grid'!F$14:F$50,MATCH($A89,ListDelegated,0)),0)</f>
        <v>0</v>
      </c>
      <c r="AE89" s="365">
        <f>_xlfn.IFNA(INDEX('Delegated Wage Grid'!G$14:G$50,MATCH($A89,ListDelegated,0)),0)</f>
        <v>0</v>
      </c>
      <c r="AF89" s="365">
        <f>_xlfn.IFNA(INDEX('Delegated Wage Grid'!H$14:H$50,MATCH($A89,ListDelegated,0)),0)</f>
        <v>0</v>
      </c>
      <c r="AG89" s="365">
        <f t="shared" si="7"/>
        <v>0</v>
      </c>
      <c r="AH89" s="365">
        <f t="shared" si="8"/>
        <v>0</v>
      </c>
    </row>
    <row r="90" spans="1:34" x14ac:dyDescent="0.25">
      <c r="A90" s="86"/>
      <c r="B90" s="65"/>
      <c r="C90" s="195"/>
      <c r="D90" s="245" t="str">
        <f>IF(ISBLANK(A90),"",IF(#REF!=0,"-",#REF!))</f>
        <v/>
      </c>
      <c r="E90" s="202"/>
      <c r="F90" s="246"/>
      <c r="G90" s="251" t="str">
        <f t="shared" si="5"/>
        <v/>
      </c>
      <c r="H90" s="227"/>
      <c r="I90" s="228"/>
      <c r="J90" s="228"/>
      <c r="K90" s="228"/>
      <c r="L90" s="229"/>
      <c r="M90" s="212"/>
      <c r="N90" s="213"/>
      <c r="O90" s="214"/>
      <c r="P90" s="214"/>
      <c r="Q90" s="214"/>
      <c r="R90" s="214"/>
      <c r="S90" s="215"/>
      <c r="T90" s="216"/>
      <c r="U90" s="215"/>
      <c r="V90" s="215"/>
      <c r="W90" s="217"/>
      <c r="X90" s="382" t="str">
        <f t="shared" si="6"/>
        <v/>
      </c>
      <c r="Y90" s="480"/>
      <c r="AA90" s="827">
        <f>_xlfn.IFNA(INDEX('Delegated Wage Grid'!C$14:C$50,MATCH($A90,ListDelegated,0)),0)</f>
        <v>0</v>
      </c>
      <c r="AB90" s="365">
        <f>_xlfn.IFNA(INDEX('Delegated Wage Grid'!D$14:D$50,MATCH($A90,ListDelegated,0)),0)</f>
        <v>0</v>
      </c>
      <c r="AC90" s="365">
        <f>_xlfn.IFNA(INDEX('Delegated Wage Grid'!E$14:E$50,MATCH($A90,ListDelegated,0)),0)</f>
        <v>0</v>
      </c>
      <c r="AD90" s="365">
        <f>_xlfn.IFNA(INDEX('Delegated Wage Grid'!F$14:F$50,MATCH($A90,ListDelegated,0)),0)</f>
        <v>0</v>
      </c>
      <c r="AE90" s="365">
        <f>_xlfn.IFNA(INDEX('Delegated Wage Grid'!G$14:G$50,MATCH($A90,ListDelegated,0)),0)</f>
        <v>0</v>
      </c>
      <c r="AF90" s="365">
        <f>_xlfn.IFNA(INDEX('Delegated Wage Grid'!H$14:H$50,MATCH($A90,ListDelegated,0)),0)</f>
        <v>0</v>
      </c>
      <c r="AG90" s="365">
        <f t="shared" si="7"/>
        <v>0</v>
      </c>
      <c r="AH90" s="365">
        <f t="shared" si="8"/>
        <v>0</v>
      </c>
    </row>
    <row r="91" spans="1:34" x14ac:dyDescent="0.25">
      <c r="A91" s="86"/>
      <c r="B91" s="65"/>
      <c r="C91" s="195"/>
      <c r="D91" s="245" t="str">
        <f>IF(ISBLANK(A91),"",IF(#REF!=0,"-",#REF!))</f>
        <v/>
      </c>
      <c r="E91" s="202"/>
      <c r="F91" s="246"/>
      <c r="G91" s="251" t="str">
        <f t="shared" si="5"/>
        <v/>
      </c>
      <c r="H91" s="227"/>
      <c r="I91" s="228"/>
      <c r="J91" s="228"/>
      <c r="K91" s="228"/>
      <c r="L91" s="229"/>
      <c r="M91" s="212"/>
      <c r="N91" s="213"/>
      <c r="O91" s="214"/>
      <c r="P91" s="214"/>
      <c r="Q91" s="214"/>
      <c r="R91" s="214"/>
      <c r="S91" s="215"/>
      <c r="T91" s="216"/>
      <c r="U91" s="215"/>
      <c r="V91" s="215"/>
      <c r="W91" s="217"/>
      <c r="X91" s="382" t="str">
        <f t="shared" si="6"/>
        <v/>
      </c>
      <c r="Y91" s="480"/>
      <c r="AA91" s="827">
        <f>_xlfn.IFNA(INDEX('Delegated Wage Grid'!C$14:C$50,MATCH($A91,ListDelegated,0)),0)</f>
        <v>0</v>
      </c>
      <c r="AB91" s="365">
        <f>_xlfn.IFNA(INDEX('Delegated Wage Grid'!D$14:D$50,MATCH($A91,ListDelegated,0)),0)</f>
        <v>0</v>
      </c>
      <c r="AC91" s="365">
        <f>_xlfn.IFNA(INDEX('Delegated Wage Grid'!E$14:E$50,MATCH($A91,ListDelegated,0)),0)</f>
        <v>0</v>
      </c>
      <c r="AD91" s="365">
        <f>_xlfn.IFNA(INDEX('Delegated Wage Grid'!F$14:F$50,MATCH($A91,ListDelegated,0)),0)</f>
        <v>0</v>
      </c>
      <c r="AE91" s="365">
        <f>_xlfn.IFNA(INDEX('Delegated Wage Grid'!G$14:G$50,MATCH($A91,ListDelegated,0)),0)</f>
        <v>0</v>
      </c>
      <c r="AF91" s="365">
        <f>_xlfn.IFNA(INDEX('Delegated Wage Grid'!H$14:H$50,MATCH($A91,ListDelegated,0)),0)</f>
        <v>0</v>
      </c>
      <c r="AG91" s="365">
        <f t="shared" si="7"/>
        <v>0</v>
      </c>
      <c r="AH91" s="365">
        <f t="shared" si="8"/>
        <v>0</v>
      </c>
    </row>
    <row r="92" spans="1:34" x14ac:dyDescent="0.25">
      <c r="A92" s="86"/>
      <c r="B92" s="65"/>
      <c r="C92" s="195"/>
      <c r="D92" s="245" t="str">
        <f>IF(ISBLANK(A92),"",IF(#REF!=0,"-",#REF!))</f>
        <v/>
      </c>
      <c r="E92" s="202"/>
      <c r="F92" s="246"/>
      <c r="G92" s="251" t="str">
        <f t="shared" si="5"/>
        <v/>
      </c>
      <c r="H92" s="227"/>
      <c r="I92" s="228"/>
      <c r="J92" s="228"/>
      <c r="K92" s="228"/>
      <c r="L92" s="229"/>
      <c r="M92" s="212"/>
      <c r="N92" s="213"/>
      <c r="O92" s="214"/>
      <c r="P92" s="214"/>
      <c r="Q92" s="214"/>
      <c r="R92" s="214"/>
      <c r="S92" s="215"/>
      <c r="T92" s="216"/>
      <c r="U92" s="215"/>
      <c r="V92" s="215"/>
      <c r="W92" s="217"/>
      <c r="X92" s="382" t="str">
        <f t="shared" si="6"/>
        <v/>
      </c>
      <c r="Y92" s="480"/>
      <c r="AA92" s="827">
        <f>_xlfn.IFNA(INDEX('Delegated Wage Grid'!C$14:C$50,MATCH($A92,ListDelegated,0)),0)</f>
        <v>0</v>
      </c>
      <c r="AB92" s="365">
        <f>_xlfn.IFNA(INDEX('Delegated Wage Grid'!D$14:D$50,MATCH($A92,ListDelegated,0)),0)</f>
        <v>0</v>
      </c>
      <c r="AC92" s="365">
        <f>_xlfn.IFNA(INDEX('Delegated Wage Grid'!E$14:E$50,MATCH($A92,ListDelegated,0)),0)</f>
        <v>0</v>
      </c>
      <c r="AD92" s="365">
        <f>_xlfn.IFNA(INDEX('Delegated Wage Grid'!F$14:F$50,MATCH($A92,ListDelegated,0)),0)</f>
        <v>0</v>
      </c>
      <c r="AE92" s="365">
        <f>_xlfn.IFNA(INDEX('Delegated Wage Grid'!G$14:G$50,MATCH($A92,ListDelegated,0)),0)</f>
        <v>0</v>
      </c>
      <c r="AF92" s="365">
        <f>_xlfn.IFNA(INDEX('Delegated Wage Grid'!H$14:H$50,MATCH($A92,ListDelegated,0)),0)</f>
        <v>0</v>
      </c>
      <c r="AG92" s="365">
        <f t="shared" si="7"/>
        <v>0</v>
      </c>
      <c r="AH92" s="365">
        <f t="shared" si="8"/>
        <v>0</v>
      </c>
    </row>
    <row r="93" spans="1:34" x14ac:dyDescent="0.25">
      <c r="A93" s="86"/>
      <c r="B93" s="65"/>
      <c r="C93" s="195"/>
      <c r="D93" s="245" t="str">
        <f>IF(ISBLANK(A93),"",IF(#REF!=0,"-",#REF!))</f>
        <v/>
      </c>
      <c r="E93" s="202"/>
      <c r="F93" s="246"/>
      <c r="G93" s="251" t="str">
        <f t="shared" si="5"/>
        <v/>
      </c>
      <c r="H93" s="227"/>
      <c r="I93" s="228"/>
      <c r="J93" s="228"/>
      <c r="K93" s="228"/>
      <c r="L93" s="229"/>
      <c r="M93" s="212"/>
      <c r="N93" s="213"/>
      <c r="O93" s="214"/>
      <c r="P93" s="214"/>
      <c r="Q93" s="214"/>
      <c r="R93" s="214"/>
      <c r="S93" s="215"/>
      <c r="T93" s="216"/>
      <c r="U93" s="215"/>
      <c r="V93" s="215"/>
      <c r="W93" s="217"/>
      <c r="X93" s="382" t="str">
        <f t="shared" si="6"/>
        <v/>
      </c>
      <c r="Y93" s="480"/>
      <c r="AA93" s="827">
        <f>_xlfn.IFNA(INDEX('Delegated Wage Grid'!C$14:C$50,MATCH($A93,ListDelegated,0)),0)</f>
        <v>0</v>
      </c>
      <c r="AB93" s="365">
        <f>_xlfn.IFNA(INDEX('Delegated Wage Grid'!D$14:D$50,MATCH($A93,ListDelegated,0)),0)</f>
        <v>0</v>
      </c>
      <c r="AC93" s="365">
        <f>_xlfn.IFNA(INDEX('Delegated Wage Grid'!E$14:E$50,MATCH($A93,ListDelegated,0)),0)</f>
        <v>0</v>
      </c>
      <c r="AD93" s="365">
        <f>_xlfn.IFNA(INDEX('Delegated Wage Grid'!F$14:F$50,MATCH($A93,ListDelegated,0)),0)</f>
        <v>0</v>
      </c>
      <c r="AE93" s="365">
        <f>_xlfn.IFNA(INDEX('Delegated Wage Grid'!G$14:G$50,MATCH($A93,ListDelegated,0)),0)</f>
        <v>0</v>
      </c>
      <c r="AF93" s="365">
        <f>_xlfn.IFNA(INDEX('Delegated Wage Grid'!H$14:H$50,MATCH($A93,ListDelegated,0)),0)</f>
        <v>0</v>
      </c>
      <c r="AG93" s="365">
        <f t="shared" si="7"/>
        <v>0</v>
      </c>
      <c r="AH93" s="365">
        <f t="shared" si="8"/>
        <v>0</v>
      </c>
    </row>
    <row r="94" spans="1:34" x14ac:dyDescent="0.25">
      <c r="A94" s="86"/>
      <c r="B94" s="65"/>
      <c r="C94" s="195"/>
      <c r="D94" s="245" t="str">
        <f>IF(ISBLANK(A94),"",IF(#REF!=0,"-",#REF!))</f>
        <v/>
      </c>
      <c r="E94" s="202"/>
      <c r="F94" s="246"/>
      <c r="G94" s="251" t="str">
        <f t="shared" si="5"/>
        <v/>
      </c>
      <c r="H94" s="227"/>
      <c r="I94" s="228"/>
      <c r="J94" s="228"/>
      <c r="K94" s="228"/>
      <c r="L94" s="229"/>
      <c r="M94" s="212"/>
      <c r="N94" s="213"/>
      <c r="O94" s="214"/>
      <c r="P94" s="214"/>
      <c r="Q94" s="214"/>
      <c r="R94" s="214"/>
      <c r="S94" s="215"/>
      <c r="T94" s="216"/>
      <c r="U94" s="215"/>
      <c r="V94" s="215"/>
      <c r="W94" s="217"/>
      <c r="X94" s="382" t="str">
        <f t="shared" si="6"/>
        <v/>
      </c>
      <c r="Y94" s="480"/>
      <c r="AA94" s="827">
        <f>_xlfn.IFNA(INDEX('Delegated Wage Grid'!C$14:C$50,MATCH($A94,ListDelegated,0)),0)</f>
        <v>0</v>
      </c>
      <c r="AB94" s="365">
        <f>_xlfn.IFNA(INDEX('Delegated Wage Grid'!D$14:D$50,MATCH($A94,ListDelegated,0)),0)</f>
        <v>0</v>
      </c>
      <c r="AC94" s="365">
        <f>_xlfn.IFNA(INDEX('Delegated Wage Grid'!E$14:E$50,MATCH($A94,ListDelegated,0)),0)</f>
        <v>0</v>
      </c>
      <c r="AD94" s="365">
        <f>_xlfn.IFNA(INDEX('Delegated Wage Grid'!F$14:F$50,MATCH($A94,ListDelegated,0)),0)</f>
        <v>0</v>
      </c>
      <c r="AE94" s="365">
        <f>_xlfn.IFNA(INDEX('Delegated Wage Grid'!G$14:G$50,MATCH($A94,ListDelegated,0)),0)</f>
        <v>0</v>
      </c>
      <c r="AF94" s="365">
        <f>_xlfn.IFNA(INDEX('Delegated Wage Grid'!H$14:H$50,MATCH($A94,ListDelegated,0)),0)</f>
        <v>0</v>
      </c>
      <c r="AG94" s="365">
        <f t="shared" si="7"/>
        <v>0</v>
      </c>
      <c r="AH94" s="365">
        <f t="shared" si="8"/>
        <v>0</v>
      </c>
    </row>
    <row r="95" spans="1:34" x14ac:dyDescent="0.25">
      <c r="A95" s="86"/>
      <c r="B95" s="65"/>
      <c r="C95" s="195"/>
      <c r="D95" s="245" t="str">
        <f>IF(ISBLANK(A95),"",IF(#REF!=0,"-",#REF!))</f>
        <v/>
      </c>
      <c r="E95" s="202"/>
      <c r="F95" s="246"/>
      <c r="G95" s="251" t="str">
        <f t="shared" si="5"/>
        <v/>
      </c>
      <c r="H95" s="227"/>
      <c r="I95" s="228"/>
      <c r="J95" s="228"/>
      <c r="K95" s="228"/>
      <c r="L95" s="229"/>
      <c r="M95" s="212"/>
      <c r="N95" s="213"/>
      <c r="O95" s="214"/>
      <c r="P95" s="214"/>
      <c r="Q95" s="214"/>
      <c r="R95" s="214"/>
      <c r="S95" s="215"/>
      <c r="T95" s="216"/>
      <c r="U95" s="215"/>
      <c r="V95" s="215"/>
      <c r="W95" s="217"/>
      <c r="X95" s="382" t="str">
        <f t="shared" si="6"/>
        <v/>
      </c>
      <c r="Y95" s="480"/>
      <c r="AA95" s="827">
        <f>_xlfn.IFNA(INDEX('Delegated Wage Grid'!C$14:C$50,MATCH($A95,ListDelegated,0)),0)</f>
        <v>0</v>
      </c>
      <c r="AB95" s="365">
        <f>_xlfn.IFNA(INDEX('Delegated Wage Grid'!D$14:D$50,MATCH($A95,ListDelegated,0)),0)</f>
        <v>0</v>
      </c>
      <c r="AC95" s="365">
        <f>_xlfn.IFNA(INDEX('Delegated Wage Grid'!E$14:E$50,MATCH($A95,ListDelegated,0)),0)</f>
        <v>0</v>
      </c>
      <c r="AD95" s="365">
        <f>_xlfn.IFNA(INDEX('Delegated Wage Grid'!F$14:F$50,MATCH($A95,ListDelegated,0)),0)</f>
        <v>0</v>
      </c>
      <c r="AE95" s="365">
        <f>_xlfn.IFNA(INDEX('Delegated Wage Grid'!G$14:G$50,MATCH($A95,ListDelegated,0)),0)</f>
        <v>0</v>
      </c>
      <c r="AF95" s="365">
        <f>_xlfn.IFNA(INDEX('Delegated Wage Grid'!H$14:H$50,MATCH($A95,ListDelegated,0)),0)</f>
        <v>0</v>
      </c>
      <c r="AG95" s="365">
        <f t="shared" si="7"/>
        <v>0</v>
      </c>
      <c r="AH95" s="365">
        <f t="shared" si="8"/>
        <v>0</v>
      </c>
    </row>
    <row r="96" spans="1:34" x14ac:dyDescent="0.25">
      <c r="A96" s="86"/>
      <c r="B96" s="65"/>
      <c r="C96" s="195"/>
      <c r="D96" s="245" t="str">
        <f>IF(ISBLANK(A96),"",IF(#REF!=0,"-",#REF!))</f>
        <v/>
      </c>
      <c r="E96" s="202"/>
      <c r="F96" s="246"/>
      <c r="G96" s="251" t="str">
        <f t="shared" si="5"/>
        <v/>
      </c>
      <c r="H96" s="227"/>
      <c r="I96" s="228"/>
      <c r="J96" s="228"/>
      <c r="K96" s="228"/>
      <c r="L96" s="229"/>
      <c r="M96" s="212"/>
      <c r="N96" s="213"/>
      <c r="O96" s="214"/>
      <c r="P96" s="214"/>
      <c r="Q96" s="214"/>
      <c r="R96" s="214"/>
      <c r="S96" s="215"/>
      <c r="T96" s="216"/>
      <c r="U96" s="215"/>
      <c r="V96" s="215"/>
      <c r="W96" s="217"/>
      <c r="X96" s="382" t="str">
        <f t="shared" si="6"/>
        <v/>
      </c>
      <c r="Y96" s="480"/>
      <c r="AA96" s="827">
        <f>_xlfn.IFNA(INDEX('Delegated Wage Grid'!C$14:C$50,MATCH($A96,ListDelegated,0)),0)</f>
        <v>0</v>
      </c>
      <c r="AB96" s="365">
        <f>_xlfn.IFNA(INDEX('Delegated Wage Grid'!D$14:D$50,MATCH($A96,ListDelegated,0)),0)</f>
        <v>0</v>
      </c>
      <c r="AC96" s="365">
        <f>_xlfn.IFNA(INDEX('Delegated Wage Grid'!E$14:E$50,MATCH($A96,ListDelegated,0)),0)</f>
        <v>0</v>
      </c>
      <c r="AD96" s="365">
        <f>_xlfn.IFNA(INDEX('Delegated Wage Grid'!F$14:F$50,MATCH($A96,ListDelegated,0)),0)</f>
        <v>0</v>
      </c>
      <c r="AE96" s="365">
        <f>_xlfn.IFNA(INDEX('Delegated Wage Grid'!G$14:G$50,MATCH($A96,ListDelegated,0)),0)</f>
        <v>0</v>
      </c>
      <c r="AF96" s="365">
        <f>_xlfn.IFNA(INDEX('Delegated Wage Grid'!H$14:H$50,MATCH($A96,ListDelegated,0)),0)</f>
        <v>0</v>
      </c>
      <c r="AG96" s="365">
        <f t="shared" si="7"/>
        <v>0</v>
      </c>
      <c r="AH96" s="365">
        <f t="shared" si="8"/>
        <v>0</v>
      </c>
    </row>
    <row r="97" spans="1:34" x14ac:dyDescent="0.25">
      <c r="A97" s="86"/>
      <c r="B97" s="65"/>
      <c r="C97" s="195"/>
      <c r="D97" s="245" t="str">
        <f>IF(ISBLANK(A97),"",IF(#REF!=0,"-",#REF!))</f>
        <v/>
      </c>
      <c r="E97" s="202"/>
      <c r="F97" s="246"/>
      <c r="G97" s="251" t="str">
        <f t="shared" si="5"/>
        <v/>
      </c>
      <c r="H97" s="227"/>
      <c r="I97" s="228"/>
      <c r="J97" s="228"/>
      <c r="K97" s="228"/>
      <c r="L97" s="229"/>
      <c r="M97" s="212"/>
      <c r="N97" s="213"/>
      <c r="O97" s="214"/>
      <c r="P97" s="214"/>
      <c r="Q97" s="214"/>
      <c r="R97" s="214"/>
      <c r="S97" s="215"/>
      <c r="T97" s="216"/>
      <c r="U97" s="215"/>
      <c r="V97" s="215"/>
      <c r="W97" s="217"/>
      <c r="X97" s="382" t="str">
        <f t="shared" si="6"/>
        <v/>
      </c>
      <c r="Y97" s="480"/>
      <c r="AA97" s="827">
        <f>_xlfn.IFNA(INDEX('Delegated Wage Grid'!C$14:C$50,MATCH($A97,ListDelegated,0)),0)</f>
        <v>0</v>
      </c>
      <c r="AB97" s="365">
        <f>_xlfn.IFNA(INDEX('Delegated Wage Grid'!D$14:D$50,MATCH($A97,ListDelegated,0)),0)</f>
        <v>0</v>
      </c>
      <c r="AC97" s="365">
        <f>_xlfn.IFNA(INDEX('Delegated Wage Grid'!E$14:E$50,MATCH($A97,ListDelegated,0)),0)</f>
        <v>0</v>
      </c>
      <c r="AD97" s="365">
        <f>_xlfn.IFNA(INDEX('Delegated Wage Grid'!F$14:F$50,MATCH($A97,ListDelegated,0)),0)</f>
        <v>0</v>
      </c>
      <c r="AE97" s="365">
        <f>_xlfn.IFNA(INDEX('Delegated Wage Grid'!G$14:G$50,MATCH($A97,ListDelegated,0)),0)</f>
        <v>0</v>
      </c>
      <c r="AF97" s="365">
        <f>_xlfn.IFNA(INDEX('Delegated Wage Grid'!H$14:H$50,MATCH($A97,ListDelegated,0)),0)</f>
        <v>0</v>
      </c>
      <c r="AG97" s="365">
        <f t="shared" si="7"/>
        <v>0</v>
      </c>
      <c r="AH97" s="365">
        <f t="shared" si="8"/>
        <v>0</v>
      </c>
    </row>
    <row r="98" spans="1:34" x14ac:dyDescent="0.25">
      <c r="A98" s="86"/>
      <c r="B98" s="65"/>
      <c r="C98" s="195"/>
      <c r="D98" s="245" t="str">
        <f>IF(ISBLANK(A98),"",IF(#REF!=0,"-",#REF!))</f>
        <v/>
      </c>
      <c r="E98" s="202"/>
      <c r="F98" s="246"/>
      <c r="G98" s="251" t="str">
        <f t="shared" si="5"/>
        <v/>
      </c>
      <c r="H98" s="227"/>
      <c r="I98" s="228"/>
      <c r="J98" s="228"/>
      <c r="K98" s="228"/>
      <c r="L98" s="229"/>
      <c r="M98" s="212"/>
      <c r="N98" s="213"/>
      <c r="O98" s="214"/>
      <c r="P98" s="214"/>
      <c r="Q98" s="214"/>
      <c r="R98" s="214"/>
      <c r="S98" s="215"/>
      <c r="T98" s="216"/>
      <c r="U98" s="215"/>
      <c r="V98" s="215"/>
      <c r="W98" s="217"/>
      <c r="X98" s="382" t="str">
        <f t="shared" si="6"/>
        <v/>
      </c>
      <c r="Y98" s="480"/>
      <c r="AA98" s="827">
        <f>_xlfn.IFNA(INDEX('Delegated Wage Grid'!C$14:C$50,MATCH($A98,ListDelegated,0)),0)</f>
        <v>0</v>
      </c>
      <c r="AB98" s="365">
        <f>_xlfn.IFNA(INDEX('Delegated Wage Grid'!D$14:D$50,MATCH($A98,ListDelegated,0)),0)</f>
        <v>0</v>
      </c>
      <c r="AC98" s="365">
        <f>_xlfn.IFNA(INDEX('Delegated Wage Grid'!E$14:E$50,MATCH($A98,ListDelegated,0)),0)</f>
        <v>0</v>
      </c>
      <c r="AD98" s="365">
        <f>_xlfn.IFNA(INDEX('Delegated Wage Grid'!F$14:F$50,MATCH($A98,ListDelegated,0)),0)</f>
        <v>0</v>
      </c>
      <c r="AE98" s="365">
        <f>_xlfn.IFNA(INDEX('Delegated Wage Grid'!G$14:G$50,MATCH($A98,ListDelegated,0)),0)</f>
        <v>0</v>
      </c>
      <c r="AF98" s="365">
        <f>_xlfn.IFNA(INDEX('Delegated Wage Grid'!H$14:H$50,MATCH($A98,ListDelegated,0)),0)</f>
        <v>0</v>
      </c>
      <c r="AG98" s="365">
        <f t="shared" si="7"/>
        <v>0</v>
      </c>
      <c r="AH98" s="365">
        <f t="shared" si="8"/>
        <v>0</v>
      </c>
    </row>
    <row r="99" spans="1:34" x14ac:dyDescent="0.25">
      <c r="A99" s="86"/>
      <c r="B99" s="65"/>
      <c r="C99" s="195"/>
      <c r="D99" s="245" t="str">
        <f>IF(ISBLANK(A99),"",IF(#REF!=0,"-",#REF!))</f>
        <v/>
      </c>
      <c r="E99" s="202"/>
      <c r="F99" s="246"/>
      <c r="G99" s="251" t="str">
        <f t="shared" si="5"/>
        <v/>
      </c>
      <c r="H99" s="227"/>
      <c r="I99" s="228"/>
      <c r="J99" s="228"/>
      <c r="K99" s="228"/>
      <c r="L99" s="229"/>
      <c r="M99" s="212"/>
      <c r="N99" s="213"/>
      <c r="O99" s="214"/>
      <c r="P99" s="214"/>
      <c r="Q99" s="214"/>
      <c r="R99" s="214"/>
      <c r="S99" s="215"/>
      <c r="T99" s="216"/>
      <c r="U99" s="215"/>
      <c r="V99" s="215"/>
      <c r="W99" s="217"/>
      <c r="X99" s="382" t="str">
        <f t="shared" si="6"/>
        <v/>
      </c>
      <c r="Y99" s="480"/>
      <c r="AA99" s="827">
        <f>_xlfn.IFNA(INDEX('Delegated Wage Grid'!C$14:C$50,MATCH($A99,ListDelegated,0)),0)</f>
        <v>0</v>
      </c>
      <c r="AB99" s="365">
        <f>_xlfn.IFNA(INDEX('Delegated Wage Grid'!D$14:D$50,MATCH($A99,ListDelegated,0)),0)</f>
        <v>0</v>
      </c>
      <c r="AC99" s="365">
        <f>_xlfn.IFNA(INDEX('Delegated Wage Grid'!E$14:E$50,MATCH($A99,ListDelegated,0)),0)</f>
        <v>0</v>
      </c>
      <c r="AD99" s="365">
        <f>_xlfn.IFNA(INDEX('Delegated Wage Grid'!F$14:F$50,MATCH($A99,ListDelegated,0)),0)</f>
        <v>0</v>
      </c>
      <c r="AE99" s="365">
        <f>_xlfn.IFNA(INDEX('Delegated Wage Grid'!G$14:G$50,MATCH($A99,ListDelegated,0)),0)</f>
        <v>0</v>
      </c>
      <c r="AF99" s="365">
        <f>_xlfn.IFNA(INDEX('Delegated Wage Grid'!H$14:H$50,MATCH($A99,ListDelegated,0)),0)</f>
        <v>0</v>
      </c>
      <c r="AG99" s="365">
        <f t="shared" si="7"/>
        <v>0</v>
      </c>
      <c r="AH99" s="365">
        <f t="shared" si="8"/>
        <v>0</v>
      </c>
    </row>
    <row r="100" spans="1:34" x14ac:dyDescent="0.25">
      <c r="A100" s="86"/>
      <c r="B100" s="65"/>
      <c r="C100" s="195"/>
      <c r="D100" s="245" t="str">
        <f>IF(ISBLANK(A100),"",IF(#REF!=0,"-",#REF!))</f>
        <v/>
      </c>
      <c r="E100" s="202"/>
      <c r="F100" s="246"/>
      <c r="G100" s="251" t="str">
        <f t="shared" si="5"/>
        <v/>
      </c>
      <c r="H100" s="227"/>
      <c r="I100" s="228"/>
      <c r="J100" s="228"/>
      <c r="K100" s="228"/>
      <c r="L100" s="229"/>
      <c r="M100" s="212"/>
      <c r="N100" s="213"/>
      <c r="O100" s="214"/>
      <c r="P100" s="214"/>
      <c r="Q100" s="214"/>
      <c r="R100" s="214"/>
      <c r="S100" s="215"/>
      <c r="T100" s="216"/>
      <c r="U100" s="215"/>
      <c r="V100" s="215"/>
      <c r="W100" s="217"/>
      <c r="X100" s="382" t="str">
        <f t="shared" si="6"/>
        <v/>
      </c>
      <c r="Y100" s="480"/>
      <c r="AA100" s="827">
        <f>_xlfn.IFNA(INDEX('Delegated Wage Grid'!C$14:C$50,MATCH($A100,ListDelegated,0)),0)</f>
        <v>0</v>
      </c>
      <c r="AB100" s="365">
        <f>_xlfn.IFNA(INDEX('Delegated Wage Grid'!D$14:D$50,MATCH($A100,ListDelegated,0)),0)</f>
        <v>0</v>
      </c>
      <c r="AC100" s="365">
        <f>_xlfn.IFNA(INDEX('Delegated Wage Grid'!E$14:E$50,MATCH($A100,ListDelegated,0)),0)</f>
        <v>0</v>
      </c>
      <c r="AD100" s="365">
        <f>_xlfn.IFNA(INDEX('Delegated Wage Grid'!F$14:F$50,MATCH($A100,ListDelegated,0)),0)</f>
        <v>0</v>
      </c>
      <c r="AE100" s="365">
        <f>_xlfn.IFNA(INDEX('Delegated Wage Grid'!G$14:G$50,MATCH($A100,ListDelegated,0)),0)</f>
        <v>0</v>
      </c>
      <c r="AF100" s="365">
        <f>_xlfn.IFNA(INDEX('Delegated Wage Grid'!H$14:H$50,MATCH($A100,ListDelegated,0)),0)</f>
        <v>0</v>
      </c>
      <c r="AG100" s="365">
        <f t="shared" si="7"/>
        <v>0</v>
      </c>
      <c r="AH100" s="365">
        <f t="shared" si="8"/>
        <v>0</v>
      </c>
    </row>
    <row r="101" spans="1:34" x14ac:dyDescent="0.25">
      <c r="A101" s="86"/>
      <c r="B101" s="65"/>
      <c r="C101" s="195"/>
      <c r="D101" s="245" t="str">
        <f>IF(ISBLANK(A101),"",IF(#REF!=0,"-",#REF!))</f>
        <v/>
      </c>
      <c r="E101" s="202"/>
      <c r="F101" s="246"/>
      <c r="G101" s="251" t="str">
        <f t="shared" si="5"/>
        <v/>
      </c>
      <c r="H101" s="227"/>
      <c r="I101" s="228"/>
      <c r="J101" s="228"/>
      <c r="K101" s="228"/>
      <c r="L101" s="229"/>
      <c r="M101" s="212"/>
      <c r="N101" s="213"/>
      <c r="O101" s="214"/>
      <c r="P101" s="214"/>
      <c r="Q101" s="214"/>
      <c r="R101" s="214"/>
      <c r="S101" s="215"/>
      <c r="T101" s="216"/>
      <c r="U101" s="215"/>
      <c r="V101" s="215"/>
      <c r="W101" s="217"/>
      <c r="X101" s="382" t="str">
        <f t="shared" si="6"/>
        <v/>
      </c>
      <c r="Y101" s="480"/>
      <c r="AA101" s="827">
        <f>_xlfn.IFNA(INDEX('Delegated Wage Grid'!C$14:C$50,MATCH($A101,ListDelegated,0)),0)</f>
        <v>0</v>
      </c>
      <c r="AB101" s="365">
        <f>_xlfn.IFNA(INDEX('Delegated Wage Grid'!D$14:D$50,MATCH($A101,ListDelegated,0)),0)</f>
        <v>0</v>
      </c>
      <c r="AC101" s="365">
        <f>_xlfn.IFNA(INDEX('Delegated Wage Grid'!E$14:E$50,MATCH($A101,ListDelegated,0)),0)</f>
        <v>0</v>
      </c>
      <c r="AD101" s="365">
        <f>_xlfn.IFNA(INDEX('Delegated Wage Grid'!F$14:F$50,MATCH($A101,ListDelegated,0)),0)</f>
        <v>0</v>
      </c>
      <c r="AE101" s="365">
        <f>_xlfn.IFNA(INDEX('Delegated Wage Grid'!G$14:G$50,MATCH($A101,ListDelegated,0)),0)</f>
        <v>0</v>
      </c>
      <c r="AF101" s="365">
        <f>_xlfn.IFNA(INDEX('Delegated Wage Grid'!H$14:H$50,MATCH($A101,ListDelegated,0)),0)</f>
        <v>0</v>
      </c>
      <c r="AG101" s="365">
        <f t="shared" si="7"/>
        <v>0</v>
      </c>
      <c r="AH101" s="365">
        <f t="shared" si="8"/>
        <v>0</v>
      </c>
    </row>
    <row r="102" spans="1:34" x14ac:dyDescent="0.25">
      <c r="A102" s="86"/>
      <c r="B102" s="65"/>
      <c r="C102" s="195"/>
      <c r="D102" s="245" t="str">
        <f>IF(ISBLANK(A102),"",IF(#REF!=0,"-",#REF!))</f>
        <v/>
      </c>
      <c r="E102" s="202"/>
      <c r="F102" s="246"/>
      <c r="G102" s="251" t="str">
        <f t="shared" si="5"/>
        <v/>
      </c>
      <c r="H102" s="227"/>
      <c r="I102" s="228"/>
      <c r="J102" s="228"/>
      <c r="K102" s="228"/>
      <c r="L102" s="229"/>
      <c r="M102" s="212"/>
      <c r="N102" s="213"/>
      <c r="O102" s="214"/>
      <c r="P102" s="214"/>
      <c r="Q102" s="214"/>
      <c r="R102" s="214"/>
      <c r="S102" s="215"/>
      <c r="T102" s="216"/>
      <c r="U102" s="215"/>
      <c r="V102" s="215"/>
      <c r="W102" s="217"/>
      <c r="X102" s="382" t="str">
        <f t="shared" si="6"/>
        <v/>
      </c>
      <c r="Y102" s="480"/>
      <c r="AA102" s="827">
        <f>_xlfn.IFNA(INDEX('Delegated Wage Grid'!C$14:C$50,MATCH($A102,ListDelegated,0)),0)</f>
        <v>0</v>
      </c>
      <c r="AB102" s="365">
        <f>_xlfn.IFNA(INDEX('Delegated Wage Grid'!D$14:D$50,MATCH($A102,ListDelegated,0)),0)</f>
        <v>0</v>
      </c>
      <c r="AC102" s="365">
        <f>_xlfn.IFNA(INDEX('Delegated Wage Grid'!E$14:E$50,MATCH($A102,ListDelegated,0)),0)</f>
        <v>0</v>
      </c>
      <c r="AD102" s="365">
        <f>_xlfn.IFNA(INDEX('Delegated Wage Grid'!F$14:F$50,MATCH($A102,ListDelegated,0)),0)</f>
        <v>0</v>
      </c>
      <c r="AE102" s="365">
        <f>_xlfn.IFNA(INDEX('Delegated Wage Grid'!G$14:G$50,MATCH($A102,ListDelegated,0)),0)</f>
        <v>0</v>
      </c>
      <c r="AF102" s="365">
        <f>_xlfn.IFNA(INDEX('Delegated Wage Grid'!H$14:H$50,MATCH($A102,ListDelegated,0)),0)</f>
        <v>0</v>
      </c>
      <c r="AG102" s="365">
        <f t="shared" si="7"/>
        <v>0</v>
      </c>
      <c r="AH102" s="365">
        <f t="shared" si="8"/>
        <v>0</v>
      </c>
    </row>
    <row r="103" spans="1:34" x14ac:dyDescent="0.25">
      <c r="A103" s="86"/>
      <c r="B103" s="65"/>
      <c r="C103" s="195"/>
      <c r="D103" s="245" t="str">
        <f>IF(ISBLANK(A103),"",IF(#REF!=0,"-",#REF!))</f>
        <v/>
      </c>
      <c r="E103" s="202"/>
      <c r="F103" s="246"/>
      <c r="G103" s="251" t="str">
        <f t="shared" si="5"/>
        <v/>
      </c>
      <c r="H103" s="227"/>
      <c r="I103" s="228"/>
      <c r="J103" s="228"/>
      <c r="K103" s="228"/>
      <c r="L103" s="229"/>
      <c r="M103" s="212"/>
      <c r="N103" s="213"/>
      <c r="O103" s="214"/>
      <c r="P103" s="214"/>
      <c r="Q103" s="214"/>
      <c r="R103" s="214"/>
      <c r="S103" s="215"/>
      <c r="T103" s="216"/>
      <c r="U103" s="215"/>
      <c r="V103" s="215"/>
      <c r="W103" s="217"/>
      <c r="X103" s="382" t="str">
        <f t="shared" si="6"/>
        <v/>
      </c>
      <c r="Y103" s="480"/>
      <c r="AA103" s="827">
        <f>_xlfn.IFNA(INDEX('Delegated Wage Grid'!C$14:C$50,MATCH($A103,ListDelegated,0)),0)</f>
        <v>0</v>
      </c>
      <c r="AB103" s="365">
        <f>_xlfn.IFNA(INDEX('Delegated Wage Grid'!D$14:D$50,MATCH($A103,ListDelegated,0)),0)</f>
        <v>0</v>
      </c>
      <c r="AC103" s="365">
        <f>_xlfn.IFNA(INDEX('Delegated Wage Grid'!E$14:E$50,MATCH($A103,ListDelegated,0)),0)</f>
        <v>0</v>
      </c>
      <c r="AD103" s="365">
        <f>_xlfn.IFNA(INDEX('Delegated Wage Grid'!F$14:F$50,MATCH($A103,ListDelegated,0)),0)</f>
        <v>0</v>
      </c>
      <c r="AE103" s="365">
        <f>_xlfn.IFNA(INDEX('Delegated Wage Grid'!G$14:G$50,MATCH($A103,ListDelegated,0)),0)</f>
        <v>0</v>
      </c>
      <c r="AF103" s="365">
        <f>_xlfn.IFNA(INDEX('Delegated Wage Grid'!H$14:H$50,MATCH($A103,ListDelegated,0)),0)</f>
        <v>0</v>
      </c>
      <c r="AG103" s="365">
        <f t="shared" si="7"/>
        <v>0</v>
      </c>
      <c r="AH103" s="365">
        <f t="shared" si="8"/>
        <v>0</v>
      </c>
    </row>
    <row r="104" spans="1:34" x14ac:dyDescent="0.25">
      <c r="A104" s="86"/>
      <c r="B104" s="65"/>
      <c r="C104" s="195"/>
      <c r="D104" s="245" t="str">
        <f>IF(ISBLANK(A104),"",IF(#REF!=0,"-",#REF!))</f>
        <v/>
      </c>
      <c r="E104" s="202"/>
      <c r="F104" s="246"/>
      <c r="G104" s="251" t="str">
        <f t="shared" si="5"/>
        <v/>
      </c>
      <c r="H104" s="227"/>
      <c r="I104" s="228"/>
      <c r="J104" s="228"/>
      <c r="K104" s="228"/>
      <c r="L104" s="229"/>
      <c r="M104" s="212"/>
      <c r="N104" s="213"/>
      <c r="O104" s="214"/>
      <c r="P104" s="214"/>
      <c r="Q104" s="214"/>
      <c r="R104" s="214"/>
      <c r="S104" s="215"/>
      <c r="T104" s="216"/>
      <c r="U104" s="215"/>
      <c r="V104" s="215"/>
      <c r="W104" s="217"/>
      <c r="X104" s="382" t="str">
        <f t="shared" si="6"/>
        <v/>
      </c>
      <c r="Y104" s="480"/>
      <c r="AA104" s="827">
        <f>_xlfn.IFNA(INDEX('Delegated Wage Grid'!C$14:C$50,MATCH($A104,ListDelegated,0)),0)</f>
        <v>0</v>
      </c>
      <c r="AB104" s="365">
        <f>_xlfn.IFNA(INDEX('Delegated Wage Grid'!D$14:D$50,MATCH($A104,ListDelegated,0)),0)</f>
        <v>0</v>
      </c>
      <c r="AC104" s="365">
        <f>_xlfn.IFNA(INDEX('Delegated Wage Grid'!E$14:E$50,MATCH($A104,ListDelegated,0)),0)</f>
        <v>0</v>
      </c>
      <c r="AD104" s="365">
        <f>_xlfn.IFNA(INDEX('Delegated Wage Grid'!F$14:F$50,MATCH($A104,ListDelegated,0)),0)</f>
        <v>0</v>
      </c>
      <c r="AE104" s="365">
        <f>_xlfn.IFNA(INDEX('Delegated Wage Grid'!G$14:G$50,MATCH($A104,ListDelegated,0)),0)</f>
        <v>0</v>
      </c>
      <c r="AF104" s="365">
        <f>_xlfn.IFNA(INDEX('Delegated Wage Grid'!H$14:H$50,MATCH($A104,ListDelegated,0)),0)</f>
        <v>0</v>
      </c>
      <c r="AG104" s="365">
        <f t="shared" si="7"/>
        <v>0</v>
      </c>
      <c r="AH104" s="365">
        <f t="shared" si="8"/>
        <v>0</v>
      </c>
    </row>
    <row r="105" spans="1:34" x14ac:dyDescent="0.25">
      <c r="A105" s="86"/>
      <c r="B105" s="65"/>
      <c r="C105" s="195"/>
      <c r="D105" s="245" t="str">
        <f>IF(ISBLANK(A105),"",IF(#REF!=0,"-",#REF!))</f>
        <v/>
      </c>
      <c r="E105" s="202"/>
      <c r="F105" s="246"/>
      <c r="G105" s="251" t="str">
        <f t="shared" si="5"/>
        <v/>
      </c>
      <c r="H105" s="227"/>
      <c r="I105" s="228"/>
      <c r="J105" s="228"/>
      <c r="K105" s="228"/>
      <c r="L105" s="229"/>
      <c r="M105" s="212"/>
      <c r="N105" s="213"/>
      <c r="O105" s="214"/>
      <c r="P105" s="214"/>
      <c r="Q105" s="214"/>
      <c r="R105" s="214"/>
      <c r="S105" s="215"/>
      <c r="T105" s="216"/>
      <c r="U105" s="215"/>
      <c r="V105" s="215"/>
      <c r="W105" s="217"/>
      <c r="X105" s="382" t="str">
        <f t="shared" si="6"/>
        <v/>
      </c>
      <c r="Y105" s="480"/>
      <c r="AA105" s="827">
        <f>_xlfn.IFNA(INDEX('Delegated Wage Grid'!C$14:C$50,MATCH($A105,ListDelegated,0)),0)</f>
        <v>0</v>
      </c>
      <c r="AB105" s="365">
        <f>_xlfn.IFNA(INDEX('Delegated Wage Grid'!D$14:D$50,MATCH($A105,ListDelegated,0)),0)</f>
        <v>0</v>
      </c>
      <c r="AC105" s="365">
        <f>_xlfn.IFNA(INDEX('Delegated Wage Grid'!E$14:E$50,MATCH($A105,ListDelegated,0)),0)</f>
        <v>0</v>
      </c>
      <c r="AD105" s="365">
        <f>_xlfn.IFNA(INDEX('Delegated Wage Grid'!F$14:F$50,MATCH($A105,ListDelegated,0)),0)</f>
        <v>0</v>
      </c>
      <c r="AE105" s="365">
        <f>_xlfn.IFNA(INDEX('Delegated Wage Grid'!G$14:G$50,MATCH($A105,ListDelegated,0)),0)</f>
        <v>0</v>
      </c>
      <c r="AF105" s="365">
        <f>_xlfn.IFNA(INDEX('Delegated Wage Grid'!H$14:H$50,MATCH($A105,ListDelegated,0)),0)</f>
        <v>0</v>
      </c>
      <c r="AG105" s="365">
        <f t="shared" si="7"/>
        <v>0</v>
      </c>
      <c r="AH105" s="365">
        <f t="shared" si="8"/>
        <v>0</v>
      </c>
    </row>
    <row r="106" spans="1:34" x14ac:dyDescent="0.25">
      <c r="A106" s="86"/>
      <c r="B106" s="65"/>
      <c r="C106" s="195"/>
      <c r="D106" s="245" t="str">
        <f>IF(ISBLANK(A106),"",IF(#REF!=0,"-",#REF!))</f>
        <v/>
      </c>
      <c r="E106" s="202"/>
      <c r="F106" s="246"/>
      <c r="G106" s="251" t="str">
        <f t="shared" si="5"/>
        <v/>
      </c>
      <c r="H106" s="227"/>
      <c r="I106" s="228"/>
      <c r="J106" s="228"/>
      <c r="K106" s="228"/>
      <c r="L106" s="229"/>
      <c r="M106" s="212"/>
      <c r="N106" s="213"/>
      <c r="O106" s="214"/>
      <c r="P106" s="214"/>
      <c r="Q106" s="214"/>
      <c r="R106" s="214"/>
      <c r="S106" s="215"/>
      <c r="T106" s="216"/>
      <c r="U106" s="215"/>
      <c r="V106" s="215"/>
      <c r="W106" s="217"/>
      <c r="X106" s="382" t="str">
        <f t="shared" si="6"/>
        <v/>
      </c>
      <c r="Y106" s="480"/>
      <c r="AA106" s="827">
        <f>_xlfn.IFNA(INDEX('Delegated Wage Grid'!C$14:C$50,MATCH($A106,ListDelegated,0)),0)</f>
        <v>0</v>
      </c>
      <c r="AB106" s="365">
        <f>_xlfn.IFNA(INDEX('Delegated Wage Grid'!D$14:D$50,MATCH($A106,ListDelegated,0)),0)</f>
        <v>0</v>
      </c>
      <c r="AC106" s="365">
        <f>_xlfn.IFNA(INDEX('Delegated Wage Grid'!E$14:E$50,MATCH($A106,ListDelegated,0)),0)</f>
        <v>0</v>
      </c>
      <c r="AD106" s="365">
        <f>_xlfn.IFNA(INDEX('Delegated Wage Grid'!F$14:F$50,MATCH($A106,ListDelegated,0)),0)</f>
        <v>0</v>
      </c>
      <c r="AE106" s="365">
        <f>_xlfn.IFNA(INDEX('Delegated Wage Grid'!G$14:G$50,MATCH($A106,ListDelegated,0)),0)</f>
        <v>0</v>
      </c>
      <c r="AF106" s="365">
        <f>_xlfn.IFNA(INDEX('Delegated Wage Grid'!H$14:H$50,MATCH($A106,ListDelegated,0)),0)</f>
        <v>0</v>
      </c>
      <c r="AG106" s="365">
        <f t="shared" si="7"/>
        <v>0</v>
      </c>
      <c r="AH106" s="365">
        <f t="shared" si="8"/>
        <v>0</v>
      </c>
    </row>
    <row r="107" spans="1:34" x14ac:dyDescent="0.25">
      <c r="A107" s="86"/>
      <c r="B107" s="65"/>
      <c r="C107" s="195"/>
      <c r="D107" s="245" t="str">
        <f>IF(ISBLANK(A107),"",IF(#REF!=0,"-",#REF!))</f>
        <v/>
      </c>
      <c r="E107" s="202"/>
      <c r="F107" s="246"/>
      <c r="G107" s="251" t="str">
        <f t="shared" si="5"/>
        <v/>
      </c>
      <c r="H107" s="227"/>
      <c r="I107" s="228"/>
      <c r="J107" s="228"/>
      <c r="K107" s="228"/>
      <c r="L107" s="229"/>
      <c r="M107" s="212"/>
      <c r="N107" s="213"/>
      <c r="O107" s="214"/>
      <c r="P107" s="214"/>
      <c r="Q107" s="214"/>
      <c r="R107" s="214"/>
      <c r="S107" s="215"/>
      <c r="T107" s="216"/>
      <c r="U107" s="215"/>
      <c r="V107" s="215"/>
      <c r="W107" s="217"/>
      <c r="X107" s="382" t="str">
        <f t="shared" si="6"/>
        <v/>
      </c>
      <c r="Y107" s="480"/>
      <c r="AA107" s="827">
        <f>_xlfn.IFNA(INDEX('Delegated Wage Grid'!C$14:C$50,MATCH($A107,ListDelegated,0)),0)</f>
        <v>0</v>
      </c>
      <c r="AB107" s="365">
        <f>_xlfn.IFNA(INDEX('Delegated Wage Grid'!D$14:D$50,MATCH($A107,ListDelegated,0)),0)</f>
        <v>0</v>
      </c>
      <c r="AC107" s="365">
        <f>_xlfn.IFNA(INDEX('Delegated Wage Grid'!E$14:E$50,MATCH($A107,ListDelegated,0)),0)</f>
        <v>0</v>
      </c>
      <c r="AD107" s="365">
        <f>_xlfn.IFNA(INDEX('Delegated Wage Grid'!F$14:F$50,MATCH($A107,ListDelegated,0)),0)</f>
        <v>0</v>
      </c>
      <c r="AE107" s="365">
        <f>_xlfn.IFNA(INDEX('Delegated Wage Grid'!G$14:G$50,MATCH($A107,ListDelegated,0)),0)</f>
        <v>0</v>
      </c>
      <c r="AF107" s="365">
        <f>_xlfn.IFNA(INDEX('Delegated Wage Grid'!H$14:H$50,MATCH($A107,ListDelegated,0)),0)</f>
        <v>0</v>
      </c>
      <c r="AG107" s="365">
        <f t="shared" si="7"/>
        <v>0</v>
      </c>
      <c r="AH107" s="365">
        <f t="shared" si="8"/>
        <v>0</v>
      </c>
    </row>
    <row r="108" spans="1:34" x14ac:dyDescent="0.25">
      <c r="A108" s="86"/>
      <c r="B108" s="65"/>
      <c r="C108" s="195"/>
      <c r="D108" s="245" t="str">
        <f>IF(ISBLANK(A108),"",IF(#REF!=0,"-",#REF!))</f>
        <v/>
      </c>
      <c r="E108" s="202"/>
      <c r="F108" s="246"/>
      <c r="G108" s="251" t="str">
        <f t="shared" si="5"/>
        <v/>
      </c>
      <c r="H108" s="227"/>
      <c r="I108" s="228"/>
      <c r="J108" s="228"/>
      <c r="K108" s="228"/>
      <c r="L108" s="229"/>
      <c r="M108" s="212"/>
      <c r="N108" s="213"/>
      <c r="O108" s="214"/>
      <c r="P108" s="214"/>
      <c r="Q108" s="214"/>
      <c r="R108" s="214"/>
      <c r="S108" s="215"/>
      <c r="T108" s="216"/>
      <c r="U108" s="215"/>
      <c r="V108" s="215"/>
      <c r="W108" s="217"/>
      <c r="X108" s="382" t="str">
        <f t="shared" si="6"/>
        <v/>
      </c>
      <c r="Y108" s="480"/>
      <c r="AA108" s="827">
        <f>_xlfn.IFNA(INDEX('Delegated Wage Grid'!C$14:C$50,MATCH($A108,ListDelegated,0)),0)</f>
        <v>0</v>
      </c>
      <c r="AB108" s="365">
        <f>_xlfn.IFNA(INDEX('Delegated Wage Grid'!D$14:D$50,MATCH($A108,ListDelegated,0)),0)</f>
        <v>0</v>
      </c>
      <c r="AC108" s="365">
        <f>_xlfn.IFNA(INDEX('Delegated Wage Grid'!E$14:E$50,MATCH($A108,ListDelegated,0)),0)</f>
        <v>0</v>
      </c>
      <c r="AD108" s="365">
        <f>_xlfn.IFNA(INDEX('Delegated Wage Grid'!F$14:F$50,MATCH($A108,ListDelegated,0)),0)</f>
        <v>0</v>
      </c>
      <c r="AE108" s="365">
        <f>_xlfn.IFNA(INDEX('Delegated Wage Grid'!G$14:G$50,MATCH($A108,ListDelegated,0)),0)</f>
        <v>0</v>
      </c>
      <c r="AF108" s="365">
        <f>_xlfn.IFNA(INDEX('Delegated Wage Grid'!H$14:H$50,MATCH($A108,ListDelegated,0)),0)</f>
        <v>0</v>
      </c>
      <c r="AG108" s="365">
        <f t="shared" si="7"/>
        <v>0</v>
      </c>
      <c r="AH108" s="365">
        <f t="shared" si="8"/>
        <v>0</v>
      </c>
    </row>
    <row r="109" spans="1:34" x14ac:dyDescent="0.25">
      <c r="A109" s="86"/>
      <c r="B109" s="65"/>
      <c r="C109" s="195"/>
      <c r="D109" s="245" t="str">
        <f>IF(ISBLANK(A109),"",IF(#REF!=0,"-",#REF!))</f>
        <v/>
      </c>
      <c r="E109" s="202"/>
      <c r="F109" s="246"/>
      <c r="G109" s="251" t="str">
        <f t="shared" si="5"/>
        <v/>
      </c>
      <c r="H109" s="227"/>
      <c r="I109" s="228"/>
      <c r="J109" s="228"/>
      <c r="K109" s="228"/>
      <c r="L109" s="229"/>
      <c r="M109" s="212"/>
      <c r="N109" s="213"/>
      <c r="O109" s="214"/>
      <c r="P109" s="214"/>
      <c r="Q109" s="214"/>
      <c r="R109" s="214"/>
      <c r="S109" s="215"/>
      <c r="T109" s="216"/>
      <c r="U109" s="215"/>
      <c r="V109" s="215"/>
      <c r="W109" s="217"/>
      <c r="X109" s="382" t="str">
        <f t="shared" si="6"/>
        <v/>
      </c>
      <c r="Y109" s="480"/>
      <c r="AA109" s="827">
        <f>_xlfn.IFNA(INDEX('Delegated Wage Grid'!C$14:C$50,MATCH($A109,ListDelegated,0)),0)</f>
        <v>0</v>
      </c>
      <c r="AB109" s="365">
        <f>_xlfn.IFNA(INDEX('Delegated Wage Grid'!D$14:D$50,MATCH($A109,ListDelegated,0)),0)</f>
        <v>0</v>
      </c>
      <c r="AC109" s="365">
        <f>_xlfn.IFNA(INDEX('Delegated Wage Grid'!E$14:E$50,MATCH($A109,ListDelegated,0)),0)</f>
        <v>0</v>
      </c>
      <c r="AD109" s="365">
        <f>_xlfn.IFNA(INDEX('Delegated Wage Grid'!F$14:F$50,MATCH($A109,ListDelegated,0)),0)</f>
        <v>0</v>
      </c>
      <c r="AE109" s="365">
        <f>_xlfn.IFNA(INDEX('Delegated Wage Grid'!G$14:G$50,MATCH($A109,ListDelegated,0)),0)</f>
        <v>0</v>
      </c>
      <c r="AF109" s="365">
        <f>_xlfn.IFNA(INDEX('Delegated Wage Grid'!H$14:H$50,MATCH($A109,ListDelegated,0)),0)</f>
        <v>0</v>
      </c>
      <c r="AG109" s="365">
        <f t="shared" si="7"/>
        <v>0</v>
      </c>
      <c r="AH109" s="365">
        <f t="shared" si="8"/>
        <v>0</v>
      </c>
    </row>
    <row r="110" spans="1:34" x14ac:dyDescent="0.25">
      <c r="A110" s="86"/>
      <c r="B110" s="65"/>
      <c r="C110" s="195"/>
      <c r="D110" s="245" t="str">
        <f>IF(ISBLANK(A110),"",IF(#REF!=0,"-",#REF!))</f>
        <v/>
      </c>
      <c r="E110" s="202"/>
      <c r="F110" s="246"/>
      <c r="G110" s="251" t="str">
        <f t="shared" si="5"/>
        <v/>
      </c>
      <c r="H110" s="227"/>
      <c r="I110" s="228"/>
      <c r="J110" s="228"/>
      <c r="K110" s="228"/>
      <c r="L110" s="229"/>
      <c r="M110" s="212"/>
      <c r="N110" s="213"/>
      <c r="O110" s="214"/>
      <c r="P110" s="214"/>
      <c r="Q110" s="214"/>
      <c r="R110" s="214"/>
      <c r="S110" s="215"/>
      <c r="T110" s="216"/>
      <c r="U110" s="215"/>
      <c r="V110" s="215"/>
      <c r="W110" s="217"/>
      <c r="X110" s="382" t="str">
        <f t="shared" si="6"/>
        <v/>
      </c>
      <c r="Y110" s="480"/>
      <c r="AA110" s="827">
        <f>_xlfn.IFNA(INDEX('Delegated Wage Grid'!C$14:C$50,MATCH($A110,ListDelegated,0)),0)</f>
        <v>0</v>
      </c>
      <c r="AB110" s="365">
        <f>_xlfn.IFNA(INDEX('Delegated Wage Grid'!D$14:D$50,MATCH($A110,ListDelegated,0)),0)</f>
        <v>0</v>
      </c>
      <c r="AC110" s="365">
        <f>_xlfn.IFNA(INDEX('Delegated Wage Grid'!E$14:E$50,MATCH($A110,ListDelegated,0)),0)</f>
        <v>0</v>
      </c>
      <c r="AD110" s="365">
        <f>_xlfn.IFNA(INDEX('Delegated Wage Grid'!F$14:F$50,MATCH($A110,ListDelegated,0)),0)</f>
        <v>0</v>
      </c>
      <c r="AE110" s="365">
        <f>_xlfn.IFNA(INDEX('Delegated Wage Grid'!G$14:G$50,MATCH($A110,ListDelegated,0)),0)</f>
        <v>0</v>
      </c>
      <c r="AF110" s="365">
        <f>_xlfn.IFNA(INDEX('Delegated Wage Grid'!H$14:H$50,MATCH($A110,ListDelegated,0)),0)</f>
        <v>0</v>
      </c>
      <c r="AG110" s="365">
        <f t="shared" si="7"/>
        <v>0</v>
      </c>
      <c r="AH110" s="365">
        <f t="shared" si="8"/>
        <v>0</v>
      </c>
    </row>
    <row r="111" spans="1:34" x14ac:dyDescent="0.25">
      <c r="A111" s="86"/>
      <c r="B111" s="65"/>
      <c r="C111" s="195"/>
      <c r="D111" s="245" t="str">
        <f>IF(ISBLANK(A111),"",IF(#REF!=0,"-",#REF!))</f>
        <v/>
      </c>
      <c r="E111" s="202"/>
      <c r="F111" s="246"/>
      <c r="G111" s="251" t="str">
        <f t="shared" si="5"/>
        <v/>
      </c>
      <c r="H111" s="227"/>
      <c r="I111" s="228"/>
      <c r="J111" s="228"/>
      <c r="K111" s="228"/>
      <c r="L111" s="229"/>
      <c r="M111" s="212"/>
      <c r="N111" s="213"/>
      <c r="O111" s="214"/>
      <c r="P111" s="214"/>
      <c r="Q111" s="214"/>
      <c r="R111" s="214"/>
      <c r="S111" s="215"/>
      <c r="T111" s="216"/>
      <c r="U111" s="215"/>
      <c r="V111" s="215"/>
      <c r="W111" s="217"/>
      <c r="X111" s="382" t="str">
        <f t="shared" si="6"/>
        <v/>
      </c>
      <c r="Y111" s="480"/>
      <c r="AA111" s="827">
        <f>_xlfn.IFNA(INDEX('Delegated Wage Grid'!C$14:C$50,MATCH($A111,ListDelegated,0)),0)</f>
        <v>0</v>
      </c>
      <c r="AB111" s="365">
        <f>_xlfn.IFNA(INDEX('Delegated Wage Grid'!D$14:D$50,MATCH($A111,ListDelegated,0)),0)</f>
        <v>0</v>
      </c>
      <c r="AC111" s="365">
        <f>_xlfn.IFNA(INDEX('Delegated Wage Grid'!E$14:E$50,MATCH($A111,ListDelegated,0)),0)</f>
        <v>0</v>
      </c>
      <c r="AD111" s="365">
        <f>_xlfn.IFNA(INDEX('Delegated Wage Grid'!F$14:F$50,MATCH($A111,ListDelegated,0)),0)</f>
        <v>0</v>
      </c>
      <c r="AE111" s="365">
        <f>_xlfn.IFNA(INDEX('Delegated Wage Grid'!G$14:G$50,MATCH($A111,ListDelegated,0)),0)</f>
        <v>0</v>
      </c>
      <c r="AF111" s="365">
        <f>_xlfn.IFNA(INDEX('Delegated Wage Grid'!H$14:H$50,MATCH($A111,ListDelegated,0)),0)</f>
        <v>0</v>
      </c>
      <c r="AG111" s="365">
        <f t="shared" si="7"/>
        <v>0</v>
      </c>
      <c r="AH111" s="365">
        <f t="shared" si="8"/>
        <v>0</v>
      </c>
    </row>
    <row r="112" spans="1:34" x14ac:dyDescent="0.25">
      <c r="A112" s="86"/>
      <c r="B112" s="65"/>
      <c r="C112" s="195"/>
      <c r="D112" s="245" t="str">
        <f>IF(ISBLANK(A112),"",IF(#REF!=0,"-",#REF!))</f>
        <v/>
      </c>
      <c r="E112" s="202"/>
      <c r="F112" s="246"/>
      <c r="G112" s="251" t="str">
        <f t="shared" si="5"/>
        <v/>
      </c>
      <c r="H112" s="227"/>
      <c r="I112" s="228"/>
      <c r="J112" s="228"/>
      <c r="K112" s="228"/>
      <c r="L112" s="229"/>
      <c r="M112" s="212"/>
      <c r="N112" s="213"/>
      <c r="O112" s="214"/>
      <c r="P112" s="214"/>
      <c r="Q112" s="214"/>
      <c r="R112" s="214"/>
      <c r="S112" s="215"/>
      <c r="T112" s="216"/>
      <c r="U112" s="215"/>
      <c r="V112" s="215"/>
      <c r="W112" s="217"/>
      <c r="X112" s="382" t="str">
        <f t="shared" si="6"/>
        <v/>
      </c>
      <c r="Y112" s="480"/>
      <c r="AA112" s="827">
        <f>_xlfn.IFNA(INDEX('Delegated Wage Grid'!C$14:C$50,MATCH($A112,ListDelegated,0)),0)</f>
        <v>0</v>
      </c>
      <c r="AB112" s="365">
        <f>_xlfn.IFNA(INDEX('Delegated Wage Grid'!D$14:D$50,MATCH($A112,ListDelegated,0)),0)</f>
        <v>0</v>
      </c>
      <c r="AC112" s="365">
        <f>_xlfn.IFNA(INDEX('Delegated Wage Grid'!E$14:E$50,MATCH($A112,ListDelegated,0)),0)</f>
        <v>0</v>
      </c>
      <c r="AD112" s="365">
        <f>_xlfn.IFNA(INDEX('Delegated Wage Grid'!F$14:F$50,MATCH($A112,ListDelegated,0)),0)</f>
        <v>0</v>
      </c>
      <c r="AE112" s="365">
        <f>_xlfn.IFNA(INDEX('Delegated Wage Grid'!G$14:G$50,MATCH($A112,ListDelegated,0)),0)</f>
        <v>0</v>
      </c>
      <c r="AF112" s="365">
        <f>_xlfn.IFNA(INDEX('Delegated Wage Grid'!H$14:H$50,MATCH($A112,ListDelegated,0)),0)</f>
        <v>0</v>
      </c>
      <c r="AG112" s="365">
        <f t="shared" si="7"/>
        <v>0</v>
      </c>
      <c r="AH112" s="365">
        <f t="shared" si="8"/>
        <v>0</v>
      </c>
    </row>
    <row r="113" spans="1:34" x14ac:dyDescent="0.25">
      <c r="A113" s="86"/>
      <c r="B113" s="65"/>
      <c r="C113" s="195"/>
      <c r="D113" s="245" t="str">
        <f>IF(ISBLANK(A113),"",IF(#REF!=0,"-",#REF!))</f>
        <v/>
      </c>
      <c r="E113" s="202"/>
      <c r="F113" s="246"/>
      <c r="G113" s="251" t="str">
        <f t="shared" si="5"/>
        <v/>
      </c>
      <c r="H113" s="227"/>
      <c r="I113" s="228"/>
      <c r="J113" s="228"/>
      <c r="K113" s="228"/>
      <c r="L113" s="229"/>
      <c r="M113" s="212"/>
      <c r="N113" s="213"/>
      <c r="O113" s="214"/>
      <c r="P113" s="214"/>
      <c r="Q113" s="214"/>
      <c r="R113" s="214"/>
      <c r="S113" s="215"/>
      <c r="T113" s="216"/>
      <c r="U113" s="215"/>
      <c r="V113" s="215"/>
      <c r="W113" s="217"/>
      <c r="X113" s="382" t="str">
        <f t="shared" si="6"/>
        <v/>
      </c>
      <c r="Y113" s="480"/>
      <c r="AA113" s="827">
        <f>_xlfn.IFNA(INDEX('Delegated Wage Grid'!C$14:C$50,MATCH($A113,ListDelegated,0)),0)</f>
        <v>0</v>
      </c>
      <c r="AB113" s="365">
        <f>_xlfn.IFNA(INDEX('Delegated Wage Grid'!D$14:D$50,MATCH($A113,ListDelegated,0)),0)</f>
        <v>0</v>
      </c>
      <c r="AC113" s="365">
        <f>_xlfn.IFNA(INDEX('Delegated Wage Grid'!E$14:E$50,MATCH($A113,ListDelegated,0)),0)</f>
        <v>0</v>
      </c>
      <c r="AD113" s="365">
        <f>_xlfn.IFNA(INDEX('Delegated Wage Grid'!F$14:F$50,MATCH($A113,ListDelegated,0)),0)</f>
        <v>0</v>
      </c>
      <c r="AE113" s="365">
        <f>_xlfn.IFNA(INDEX('Delegated Wage Grid'!G$14:G$50,MATCH($A113,ListDelegated,0)),0)</f>
        <v>0</v>
      </c>
      <c r="AF113" s="365">
        <f>_xlfn.IFNA(INDEX('Delegated Wage Grid'!H$14:H$50,MATCH($A113,ListDelegated,0)),0)</f>
        <v>0</v>
      </c>
      <c r="AG113" s="365">
        <f t="shared" si="7"/>
        <v>0</v>
      </c>
      <c r="AH113" s="365">
        <f t="shared" si="8"/>
        <v>0</v>
      </c>
    </row>
    <row r="114" spans="1:34" x14ac:dyDescent="0.25">
      <c r="A114" s="86"/>
      <c r="B114" s="65"/>
      <c r="C114" s="195"/>
      <c r="D114" s="245" t="str">
        <f>IF(ISBLANK(A114),"",IF(#REF!=0,"-",#REF!))</f>
        <v/>
      </c>
      <c r="E114" s="202"/>
      <c r="F114" s="246"/>
      <c r="G114" s="251" t="str">
        <f t="shared" si="5"/>
        <v/>
      </c>
      <c r="H114" s="227"/>
      <c r="I114" s="228"/>
      <c r="J114" s="228"/>
      <c r="K114" s="228"/>
      <c r="L114" s="229"/>
      <c r="M114" s="212"/>
      <c r="N114" s="213"/>
      <c r="O114" s="214"/>
      <c r="P114" s="214"/>
      <c r="Q114" s="214"/>
      <c r="R114" s="214"/>
      <c r="S114" s="215"/>
      <c r="T114" s="216"/>
      <c r="U114" s="215"/>
      <c r="V114" s="215"/>
      <c r="W114" s="217"/>
      <c r="X114" s="382" t="str">
        <f t="shared" si="6"/>
        <v/>
      </c>
      <c r="Y114" s="480"/>
      <c r="AA114" s="827">
        <f>_xlfn.IFNA(INDEX('Delegated Wage Grid'!C$14:C$50,MATCH($A114,ListDelegated,0)),0)</f>
        <v>0</v>
      </c>
      <c r="AB114" s="365">
        <f>_xlfn.IFNA(INDEX('Delegated Wage Grid'!D$14:D$50,MATCH($A114,ListDelegated,0)),0)</f>
        <v>0</v>
      </c>
      <c r="AC114" s="365">
        <f>_xlfn.IFNA(INDEX('Delegated Wage Grid'!E$14:E$50,MATCH($A114,ListDelegated,0)),0)</f>
        <v>0</v>
      </c>
      <c r="AD114" s="365">
        <f>_xlfn.IFNA(INDEX('Delegated Wage Grid'!F$14:F$50,MATCH($A114,ListDelegated,0)),0)</f>
        <v>0</v>
      </c>
      <c r="AE114" s="365">
        <f>_xlfn.IFNA(INDEX('Delegated Wage Grid'!G$14:G$50,MATCH($A114,ListDelegated,0)),0)</f>
        <v>0</v>
      </c>
      <c r="AF114" s="365">
        <f>_xlfn.IFNA(INDEX('Delegated Wage Grid'!H$14:H$50,MATCH($A114,ListDelegated,0)),0)</f>
        <v>0</v>
      </c>
      <c r="AG114" s="365">
        <f t="shared" si="7"/>
        <v>0</v>
      </c>
      <c r="AH114" s="365">
        <f t="shared" si="8"/>
        <v>0</v>
      </c>
    </row>
    <row r="115" spans="1:34" x14ac:dyDescent="0.25">
      <c r="A115" s="86"/>
      <c r="B115" s="65"/>
      <c r="C115" s="195"/>
      <c r="D115" s="245" t="str">
        <f>IF(ISBLANK(A115),"",IF(#REF!=0,"-",#REF!))</f>
        <v/>
      </c>
      <c r="E115" s="202"/>
      <c r="F115" s="246"/>
      <c r="G115" s="251" t="str">
        <f t="shared" si="5"/>
        <v/>
      </c>
      <c r="H115" s="227"/>
      <c r="I115" s="228"/>
      <c r="J115" s="228"/>
      <c r="K115" s="228"/>
      <c r="L115" s="229"/>
      <c r="M115" s="212"/>
      <c r="N115" s="213"/>
      <c r="O115" s="214"/>
      <c r="P115" s="214"/>
      <c r="Q115" s="214"/>
      <c r="R115" s="214"/>
      <c r="S115" s="215"/>
      <c r="T115" s="216"/>
      <c r="U115" s="215"/>
      <c r="V115" s="215"/>
      <c r="W115" s="217"/>
      <c r="X115" s="382" t="str">
        <f t="shared" si="6"/>
        <v/>
      </c>
      <c r="Y115" s="480"/>
      <c r="AA115" s="827">
        <f>_xlfn.IFNA(INDEX('Delegated Wage Grid'!C$14:C$50,MATCH($A115,ListDelegated,0)),0)</f>
        <v>0</v>
      </c>
      <c r="AB115" s="365">
        <f>_xlfn.IFNA(INDEX('Delegated Wage Grid'!D$14:D$50,MATCH($A115,ListDelegated,0)),0)</f>
        <v>0</v>
      </c>
      <c r="AC115" s="365">
        <f>_xlfn.IFNA(INDEX('Delegated Wage Grid'!E$14:E$50,MATCH($A115,ListDelegated,0)),0)</f>
        <v>0</v>
      </c>
      <c r="AD115" s="365">
        <f>_xlfn.IFNA(INDEX('Delegated Wage Grid'!F$14:F$50,MATCH($A115,ListDelegated,0)),0)</f>
        <v>0</v>
      </c>
      <c r="AE115" s="365">
        <f>_xlfn.IFNA(INDEX('Delegated Wage Grid'!G$14:G$50,MATCH($A115,ListDelegated,0)),0)</f>
        <v>0</v>
      </c>
      <c r="AF115" s="365">
        <f>_xlfn.IFNA(INDEX('Delegated Wage Grid'!H$14:H$50,MATCH($A115,ListDelegated,0)),0)</f>
        <v>0</v>
      </c>
      <c r="AG115" s="365">
        <f t="shared" si="7"/>
        <v>0</v>
      </c>
      <c r="AH115" s="365">
        <f t="shared" si="8"/>
        <v>0</v>
      </c>
    </row>
    <row r="116" spans="1:34" x14ac:dyDescent="0.25">
      <c r="A116" s="86"/>
      <c r="B116" s="65"/>
      <c r="C116" s="195"/>
      <c r="D116" s="245" t="str">
        <f>IF(ISBLANK(A116),"",IF(#REF!=0,"-",#REF!))</f>
        <v/>
      </c>
      <c r="E116" s="202"/>
      <c r="F116" s="246"/>
      <c r="G116" s="251" t="str">
        <f t="shared" si="5"/>
        <v/>
      </c>
      <c r="H116" s="227"/>
      <c r="I116" s="228"/>
      <c r="J116" s="228"/>
      <c r="K116" s="228"/>
      <c r="L116" s="229"/>
      <c r="M116" s="212"/>
      <c r="N116" s="213"/>
      <c r="O116" s="214"/>
      <c r="P116" s="214"/>
      <c r="Q116" s="214"/>
      <c r="R116" s="214"/>
      <c r="S116" s="215"/>
      <c r="T116" s="216"/>
      <c r="U116" s="215"/>
      <c r="V116" s="215"/>
      <c r="W116" s="217"/>
      <c r="X116" s="382" t="str">
        <f t="shared" si="6"/>
        <v/>
      </c>
      <c r="Y116" s="480"/>
      <c r="AA116" s="827">
        <f>_xlfn.IFNA(INDEX('Delegated Wage Grid'!C$14:C$50,MATCH($A116,ListDelegated,0)),0)</f>
        <v>0</v>
      </c>
      <c r="AB116" s="365">
        <f>_xlfn.IFNA(INDEX('Delegated Wage Grid'!D$14:D$50,MATCH($A116,ListDelegated,0)),0)</f>
        <v>0</v>
      </c>
      <c r="AC116" s="365">
        <f>_xlfn.IFNA(INDEX('Delegated Wage Grid'!E$14:E$50,MATCH($A116,ListDelegated,0)),0)</f>
        <v>0</v>
      </c>
      <c r="AD116" s="365">
        <f>_xlfn.IFNA(INDEX('Delegated Wage Grid'!F$14:F$50,MATCH($A116,ListDelegated,0)),0)</f>
        <v>0</v>
      </c>
      <c r="AE116" s="365">
        <f>_xlfn.IFNA(INDEX('Delegated Wage Grid'!G$14:G$50,MATCH($A116,ListDelegated,0)),0)</f>
        <v>0</v>
      </c>
      <c r="AF116" s="365">
        <f>_xlfn.IFNA(INDEX('Delegated Wage Grid'!H$14:H$50,MATCH($A116,ListDelegated,0)),0)</f>
        <v>0</v>
      </c>
      <c r="AG116" s="365">
        <f t="shared" si="7"/>
        <v>0</v>
      </c>
      <c r="AH116" s="365">
        <f t="shared" si="8"/>
        <v>0</v>
      </c>
    </row>
    <row r="117" spans="1:34" x14ac:dyDescent="0.25">
      <c r="A117" s="86"/>
      <c r="B117" s="65"/>
      <c r="C117" s="195"/>
      <c r="D117" s="245" t="str">
        <f>IF(ISBLANK(A117),"",IF(#REF!=0,"-",#REF!))</f>
        <v/>
      </c>
      <c r="E117" s="202"/>
      <c r="F117" s="246"/>
      <c r="G117" s="251" t="str">
        <f t="shared" si="5"/>
        <v/>
      </c>
      <c r="H117" s="227"/>
      <c r="I117" s="228"/>
      <c r="J117" s="228"/>
      <c r="K117" s="228"/>
      <c r="L117" s="229"/>
      <c r="M117" s="212"/>
      <c r="N117" s="213"/>
      <c r="O117" s="214"/>
      <c r="P117" s="214"/>
      <c r="Q117" s="214"/>
      <c r="R117" s="214"/>
      <c r="S117" s="215"/>
      <c r="T117" s="216"/>
      <c r="U117" s="215"/>
      <c r="V117" s="215"/>
      <c r="W117" s="217"/>
      <c r="X117" s="382" t="str">
        <f t="shared" si="6"/>
        <v/>
      </c>
      <c r="Y117" s="480"/>
      <c r="AA117" s="827">
        <f>_xlfn.IFNA(INDEX('Delegated Wage Grid'!C$14:C$50,MATCH($A117,ListDelegated,0)),0)</f>
        <v>0</v>
      </c>
      <c r="AB117" s="365">
        <f>_xlfn.IFNA(INDEX('Delegated Wage Grid'!D$14:D$50,MATCH($A117,ListDelegated,0)),0)</f>
        <v>0</v>
      </c>
      <c r="AC117" s="365">
        <f>_xlfn.IFNA(INDEX('Delegated Wage Grid'!E$14:E$50,MATCH($A117,ListDelegated,0)),0)</f>
        <v>0</v>
      </c>
      <c r="AD117" s="365">
        <f>_xlfn.IFNA(INDEX('Delegated Wage Grid'!F$14:F$50,MATCH($A117,ListDelegated,0)),0)</f>
        <v>0</v>
      </c>
      <c r="AE117" s="365">
        <f>_xlfn.IFNA(INDEX('Delegated Wage Grid'!G$14:G$50,MATCH($A117,ListDelegated,0)),0)</f>
        <v>0</v>
      </c>
      <c r="AF117" s="365">
        <f>_xlfn.IFNA(INDEX('Delegated Wage Grid'!H$14:H$50,MATCH($A117,ListDelegated,0)),0)</f>
        <v>0</v>
      </c>
      <c r="AG117" s="365">
        <f t="shared" si="7"/>
        <v>0</v>
      </c>
      <c r="AH117" s="365">
        <f t="shared" si="8"/>
        <v>0</v>
      </c>
    </row>
    <row r="118" spans="1:34" x14ac:dyDescent="0.25">
      <c r="A118" s="86"/>
      <c r="B118" s="65"/>
      <c r="C118" s="195"/>
      <c r="D118" s="245" t="str">
        <f>IF(ISBLANK(A118),"",IF(#REF!=0,"-",#REF!))</f>
        <v/>
      </c>
      <c r="E118" s="202"/>
      <c r="F118" s="246"/>
      <c r="G118" s="251" t="str">
        <f t="shared" si="5"/>
        <v/>
      </c>
      <c r="H118" s="227"/>
      <c r="I118" s="228"/>
      <c r="J118" s="228"/>
      <c r="K118" s="228"/>
      <c r="L118" s="229"/>
      <c r="M118" s="212"/>
      <c r="N118" s="213"/>
      <c r="O118" s="214"/>
      <c r="P118" s="214"/>
      <c r="Q118" s="214"/>
      <c r="R118" s="214"/>
      <c r="S118" s="215"/>
      <c r="T118" s="216"/>
      <c r="U118" s="215"/>
      <c r="V118" s="215"/>
      <c r="W118" s="217"/>
      <c r="X118" s="382" t="str">
        <f t="shared" si="6"/>
        <v/>
      </c>
      <c r="Y118" s="480"/>
      <c r="AA118" s="827">
        <f>_xlfn.IFNA(INDEX('Delegated Wage Grid'!C$14:C$50,MATCH($A118,ListDelegated,0)),0)</f>
        <v>0</v>
      </c>
      <c r="AB118" s="365">
        <f>_xlfn.IFNA(INDEX('Delegated Wage Grid'!D$14:D$50,MATCH($A118,ListDelegated,0)),0)</f>
        <v>0</v>
      </c>
      <c r="AC118" s="365">
        <f>_xlfn.IFNA(INDEX('Delegated Wage Grid'!E$14:E$50,MATCH($A118,ListDelegated,0)),0)</f>
        <v>0</v>
      </c>
      <c r="AD118" s="365">
        <f>_xlfn.IFNA(INDEX('Delegated Wage Grid'!F$14:F$50,MATCH($A118,ListDelegated,0)),0)</f>
        <v>0</v>
      </c>
      <c r="AE118" s="365">
        <f>_xlfn.IFNA(INDEX('Delegated Wage Grid'!G$14:G$50,MATCH($A118,ListDelegated,0)),0)</f>
        <v>0</v>
      </c>
      <c r="AF118" s="365">
        <f>_xlfn.IFNA(INDEX('Delegated Wage Grid'!H$14:H$50,MATCH($A118,ListDelegated,0)),0)</f>
        <v>0</v>
      </c>
      <c r="AG118" s="365">
        <f t="shared" si="7"/>
        <v>0</v>
      </c>
      <c r="AH118" s="365">
        <f t="shared" si="8"/>
        <v>0</v>
      </c>
    </row>
    <row r="119" spans="1:34" x14ac:dyDescent="0.25">
      <c r="A119" s="86"/>
      <c r="B119" s="65"/>
      <c r="C119" s="195"/>
      <c r="D119" s="245" t="str">
        <f>IF(ISBLANK(A119),"",IF(#REF!=0,"-",#REF!))</f>
        <v/>
      </c>
      <c r="E119" s="202"/>
      <c r="F119" s="246"/>
      <c r="G119" s="251" t="str">
        <f t="shared" si="5"/>
        <v/>
      </c>
      <c r="H119" s="227"/>
      <c r="I119" s="228"/>
      <c r="J119" s="228"/>
      <c r="K119" s="228"/>
      <c r="L119" s="229"/>
      <c r="M119" s="212"/>
      <c r="N119" s="213"/>
      <c r="O119" s="214"/>
      <c r="P119" s="214"/>
      <c r="Q119" s="214"/>
      <c r="R119" s="214"/>
      <c r="S119" s="215"/>
      <c r="T119" s="216"/>
      <c r="U119" s="215"/>
      <c r="V119" s="215"/>
      <c r="W119" s="217"/>
      <c r="X119" s="382" t="str">
        <f t="shared" si="6"/>
        <v/>
      </c>
      <c r="Y119" s="480"/>
      <c r="AA119" s="827">
        <f>_xlfn.IFNA(INDEX('Delegated Wage Grid'!C$14:C$50,MATCH($A119,ListDelegated,0)),0)</f>
        <v>0</v>
      </c>
      <c r="AB119" s="365">
        <f>_xlfn.IFNA(INDEX('Delegated Wage Grid'!D$14:D$50,MATCH($A119,ListDelegated,0)),0)</f>
        <v>0</v>
      </c>
      <c r="AC119" s="365">
        <f>_xlfn.IFNA(INDEX('Delegated Wage Grid'!E$14:E$50,MATCH($A119,ListDelegated,0)),0)</f>
        <v>0</v>
      </c>
      <c r="AD119" s="365">
        <f>_xlfn.IFNA(INDEX('Delegated Wage Grid'!F$14:F$50,MATCH($A119,ListDelegated,0)),0)</f>
        <v>0</v>
      </c>
      <c r="AE119" s="365">
        <f>_xlfn.IFNA(INDEX('Delegated Wage Grid'!G$14:G$50,MATCH($A119,ListDelegated,0)),0)</f>
        <v>0</v>
      </c>
      <c r="AF119" s="365">
        <f>_xlfn.IFNA(INDEX('Delegated Wage Grid'!H$14:H$50,MATCH($A119,ListDelegated,0)),0)</f>
        <v>0</v>
      </c>
      <c r="AG119" s="365">
        <f t="shared" si="7"/>
        <v>0</v>
      </c>
      <c r="AH119" s="365">
        <f t="shared" si="8"/>
        <v>0</v>
      </c>
    </row>
    <row r="120" spans="1:34" x14ac:dyDescent="0.25">
      <c r="A120" s="86"/>
      <c r="B120" s="65"/>
      <c r="C120" s="195"/>
      <c r="D120" s="245" t="str">
        <f>IF(ISBLANK(A120),"",IF(#REF!=0,"-",#REF!))</f>
        <v/>
      </c>
      <c r="E120" s="202"/>
      <c r="F120" s="246"/>
      <c r="G120" s="251" t="str">
        <f t="shared" si="5"/>
        <v/>
      </c>
      <c r="H120" s="227"/>
      <c r="I120" s="228"/>
      <c r="J120" s="228"/>
      <c r="K120" s="228"/>
      <c r="L120" s="229"/>
      <c r="M120" s="212"/>
      <c r="N120" s="213"/>
      <c r="O120" s="214"/>
      <c r="P120" s="214"/>
      <c r="Q120" s="214"/>
      <c r="R120" s="214"/>
      <c r="S120" s="215"/>
      <c r="T120" s="216"/>
      <c r="U120" s="215"/>
      <c r="V120" s="215"/>
      <c r="W120" s="217"/>
      <c r="X120" s="382" t="str">
        <f t="shared" si="6"/>
        <v/>
      </c>
      <c r="Y120" s="480"/>
      <c r="AA120" s="827">
        <f>_xlfn.IFNA(INDEX('Delegated Wage Grid'!C$14:C$50,MATCH($A120,ListDelegated,0)),0)</f>
        <v>0</v>
      </c>
      <c r="AB120" s="365">
        <f>_xlfn.IFNA(INDEX('Delegated Wage Grid'!D$14:D$50,MATCH($A120,ListDelegated,0)),0)</f>
        <v>0</v>
      </c>
      <c r="AC120" s="365">
        <f>_xlfn.IFNA(INDEX('Delegated Wage Grid'!E$14:E$50,MATCH($A120,ListDelegated,0)),0)</f>
        <v>0</v>
      </c>
      <c r="AD120" s="365">
        <f>_xlfn.IFNA(INDEX('Delegated Wage Grid'!F$14:F$50,MATCH($A120,ListDelegated,0)),0)</f>
        <v>0</v>
      </c>
      <c r="AE120" s="365">
        <f>_xlfn.IFNA(INDEX('Delegated Wage Grid'!G$14:G$50,MATCH($A120,ListDelegated,0)),0)</f>
        <v>0</v>
      </c>
      <c r="AF120" s="365">
        <f>_xlfn.IFNA(INDEX('Delegated Wage Grid'!H$14:H$50,MATCH($A120,ListDelegated,0)),0)</f>
        <v>0</v>
      </c>
      <c r="AG120" s="365">
        <f t="shared" si="7"/>
        <v>0</v>
      </c>
      <c r="AH120" s="365">
        <f t="shared" si="8"/>
        <v>0</v>
      </c>
    </row>
    <row r="121" spans="1:34" x14ac:dyDescent="0.25">
      <c r="A121" s="86"/>
      <c r="B121" s="65"/>
      <c r="C121" s="195"/>
      <c r="D121" s="245" t="str">
        <f>IF(ISBLANK(A121),"",IF(#REF!=0,"-",#REF!))</f>
        <v/>
      </c>
      <c r="E121" s="202"/>
      <c r="F121" s="246"/>
      <c r="G121" s="251" t="str">
        <f t="shared" si="5"/>
        <v/>
      </c>
      <c r="H121" s="227"/>
      <c r="I121" s="228"/>
      <c r="J121" s="228"/>
      <c r="K121" s="228"/>
      <c r="L121" s="229"/>
      <c r="M121" s="212"/>
      <c r="N121" s="213"/>
      <c r="O121" s="214"/>
      <c r="P121" s="214"/>
      <c r="Q121" s="214"/>
      <c r="R121" s="214"/>
      <c r="S121" s="215"/>
      <c r="T121" s="216"/>
      <c r="U121" s="215"/>
      <c r="V121" s="215"/>
      <c r="W121" s="217"/>
      <c r="X121" s="382" t="str">
        <f t="shared" si="6"/>
        <v/>
      </c>
      <c r="Y121" s="480"/>
      <c r="AA121" s="827">
        <f>_xlfn.IFNA(INDEX('Delegated Wage Grid'!C$14:C$50,MATCH($A121,ListDelegated,0)),0)</f>
        <v>0</v>
      </c>
      <c r="AB121" s="365">
        <f>_xlfn.IFNA(INDEX('Delegated Wage Grid'!D$14:D$50,MATCH($A121,ListDelegated,0)),0)</f>
        <v>0</v>
      </c>
      <c r="AC121" s="365">
        <f>_xlfn.IFNA(INDEX('Delegated Wage Grid'!E$14:E$50,MATCH($A121,ListDelegated,0)),0)</f>
        <v>0</v>
      </c>
      <c r="AD121" s="365">
        <f>_xlfn.IFNA(INDEX('Delegated Wage Grid'!F$14:F$50,MATCH($A121,ListDelegated,0)),0)</f>
        <v>0</v>
      </c>
      <c r="AE121" s="365">
        <f>_xlfn.IFNA(INDEX('Delegated Wage Grid'!G$14:G$50,MATCH($A121,ListDelegated,0)),0)</f>
        <v>0</v>
      </c>
      <c r="AF121" s="365">
        <f>_xlfn.IFNA(INDEX('Delegated Wage Grid'!H$14:H$50,MATCH($A121,ListDelegated,0)),0)</f>
        <v>0</v>
      </c>
      <c r="AG121" s="365">
        <f t="shared" si="7"/>
        <v>0</v>
      </c>
      <c r="AH121" s="365">
        <f t="shared" si="8"/>
        <v>0</v>
      </c>
    </row>
    <row r="122" spans="1:34" x14ac:dyDescent="0.25">
      <c r="A122" s="86"/>
      <c r="B122" s="65"/>
      <c r="C122" s="195"/>
      <c r="D122" s="245" t="str">
        <f>IF(ISBLANK(A122),"",IF(#REF!=0,"-",#REF!))</f>
        <v/>
      </c>
      <c r="E122" s="202"/>
      <c r="F122" s="246"/>
      <c r="G122" s="251" t="str">
        <f t="shared" si="5"/>
        <v/>
      </c>
      <c r="H122" s="227"/>
      <c r="I122" s="228"/>
      <c r="J122" s="228"/>
      <c r="K122" s="228"/>
      <c r="L122" s="229"/>
      <c r="M122" s="212"/>
      <c r="N122" s="213"/>
      <c r="O122" s="214"/>
      <c r="P122" s="214"/>
      <c r="Q122" s="214"/>
      <c r="R122" s="214"/>
      <c r="S122" s="215"/>
      <c r="T122" s="216"/>
      <c r="U122" s="215"/>
      <c r="V122" s="215"/>
      <c r="W122" s="217"/>
      <c r="X122" s="382" t="str">
        <f t="shared" si="6"/>
        <v/>
      </c>
      <c r="Y122" s="480"/>
      <c r="AA122" s="827">
        <f>_xlfn.IFNA(INDEX('Delegated Wage Grid'!C$14:C$50,MATCH($A122,ListDelegated,0)),0)</f>
        <v>0</v>
      </c>
      <c r="AB122" s="365">
        <f>_xlfn.IFNA(INDEX('Delegated Wage Grid'!D$14:D$50,MATCH($A122,ListDelegated,0)),0)</f>
        <v>0</v>
      </c>
      <c r="AC122" s="365">
        <f>_xlfn.IFNA(INDEX('Delegated Wage Grid'!E$14:E$50,MATCH($A122,ListDelegated,0)),0)</f>
        <v>0</v>
      </c>
      <c r="AD122" s="365">
        <f>_xlfn.IFNA(INDEX('Delegated Wage Grid'!F$14:F$50,MATCH($A122,ListDelegated,0)),0)</f>
        <v>0</v>
      </c>
      <c r="AE122" s="365">
        <f>_xlfn.IFNA(INDEX('Delegated Wage Grid'!G$14:G$50,MATCH($A122,ListDelegated,0)),0)</f>
        <v>0</v>
      </c>
      <c r="AF122" s="365">
        <f>_xlfn.IFNA(INDEX('Delegated Wage Grid'!H$14:H$50,MATCH($A122,ListDelegated,0)),0)</f>
        <v>0</v>
      </c>
      <c r="AG122" s="365">
        <f t="shared" si="7"/>
        <v>0</v>
      </c>
      <c r="AH122" s="365">
        <f t="shared" si="8"/>
        <v>0</v>
      </c>
    </row>
    <row r="123" spans="1:34" x14ac:dyDescent="0.25">
      <c r="A123" s="86"/>
      <c r="B123" s="65"/>
      <c r="C123" s="195"/>
      <c r="D123" s="245" t="str">
        <f>IF(ISBLANK(A123),"",IF(#REF!=0,"-",#REF!))</f>
        <v/>
      </c>
      <c r="E123" s="202"/>
      <c r="F123" s="246"/>
      <c r="G123" s="251" t="str">
        <f t="shared" si="5"/>
        <v/>
      </c>
      <c r="H123" s="227"/>
      <c r="I123" s="228"/>
      <c r="J123" s="228"/>
      <c r="K123" s="228"/>
      <c r="L123" s="229"/>
      <c r="M123" s="212"/>
      <c r="N123" s="213"/>
      <c r="O123" s="214"/>
      <c r="P123" s="214"/>
      <c r="Q123" s="214"/>
      <c r="R123" s="214"/>
      <c r="S123" s="215"/>
      <c r="T123" s="216"/>
      <c r="U123" s="215"/>
      <c r="V123" s="215"/>
      <c r="W123" s="217"/>
      <c r="X123" s="382" t="str">
        <f t="shared" si="6"/>
        <v/>
      </c>
      <c r="Y123" s="480"/>
      <c r="AA123" s="827">
        <f>_xlfn.IFNA(INDEX('Delegated Wage Grid'!C$14:C$50,MATCH($A123,ListDelegated,0)),0)</f>
        <v>0</v>
      </c>
      <c r="AB123" s="365">
        <f>_xlfn.IFNA(INDEX('Delegated Wage Grid'!D$14:D$50,MATCH($A123,ListDelegated,0)),0)</f>
        <v>0</v>
      </c>
      <c r="AC123" s="365">
        <f>_xlfn.IFNA(INDEX('Delegated Wage Grid'!E$14:E$50,MATCH($A123,ListDelegated,0)),0)</f>
        <v>0</v>
      </c>
      <c r="AD123" s="365">
        <f>_xlfn.IFNA(INDEX('Delegated Wage Grid'!F$14:F$50,MATCH($A123,ListDelegated,0)),0)</f>
        <v>0</v>
      </c>
      <c r="AE123" s="365">
        <f>_xlfn.IFNA(INDEX('Delegated Wage Grid'!G$14:G$50,MATCH($A123,ListDelegated,0)),0)</f>
        <v>0</v>
      </c>
      <c r="AF123" s="365">
        <f>_xlfn.IFNA(INDEX('Delegated Wage Grid'!H$14:H$50,MATCH($A123,ListDelegated,0)),0)</f>
        <v>0</v>
      </c>
      <c r="AG123" s="365">
        <f t="shared" si="7"/>
        <v>0</v>
      </c>
      <c r="AH123" s="365">
        <f t="shared" si="8"/>
        <v>0</v>
      </c>
    </row>
    <row r="124" spans="1:34" x14ac:dyDescent="0.25">
      <c r="A124" s="86"/>
      <c r="B124" s="65"/>
      <c r="C124" s="195"/>
      <c r="D124" s="245" t="str">
        <f>IF(ISBLANK(A124),"",IF(#REF!=0,"-",#REF!))</f>
        <v/>
      </c>
      <c r="E124" s="202"/>
      <c r="F124" s="246"/>
      <c r="G124" s="251" t="str">
        <f t="shared" si="5"/>
        <v/>
      </c>
      <c r="H124" s="227"/>
      <c r="I124" s="228"/>
      <c r="J124" s="228"/>
      <c r="K124" s="228"/>
      <c r="L124" s="229"/>
      <c r="M124" s="212"/>
      <c r="N124" s="213"/>
      <c r="O124" s="214"/>
      <c r="P124" s="214"/>
      <c r="Q124" s="214"/>
      <c r="R124" s="214"/>
      <c r="S124" s="215"/>
      <c r="T124" s="216"/>
      <c r="U124" s="215"/>
      <c r="V124" s="215"/>
      <c r="W124" s="217"/>
      <c r="X124" s="382" t="str">
        <f t="shared" si="6"/>
        <v/>
      </c>
      <c r="Y124" s="480"/>
      <c r="AA124" s="827">
        <f>_xlfn.IFNA(INDEX('Delegated Wage Grid'!C$14:C$50,MATCH($A124,ListDelegated,0)),0)</f>
        <v>0</v>
      </c>
      <c r="AB124" s="365">
        <f>_xlfn.IFNA(INDEX('Delegated Wage Grid'!D$14:D$50,MATCH($A124,ListDelegated,0)),0)</f>
        <v>0</v>
      </c>
      <c r="AC124" s="365">
        <f>_xlfn.IFNA(INDEX('Delegated Wage Grid'!E$14:E$50,MATCH($A124,ListDelegated,0)),0)</f>
        <v>0</v>
      </c>
      <c r="AD124" s="365">
        <f>_xlfn.IFNA(INDEX('Delegated Wage Grid'!F$14:F$50,MATCH($A124,ListDelegated,0)),0)</f>
        <v>0</v>
      </c>
      <c r="AE124" s="365">
        <f>_xlfn.IFNA(INDEX('Delegated Wage Grid'!G$14:G$50,MATCH($A124,ListDelegated,0)),0)</f>
        <v>0</v>
      </c>
      <c r="AF124" s="365">
        <f>_xlfn.IFNA(INDEX('Delegated Wage Grid'!H$14:H$50,MATCH($A124,ListDelegated,0)),0)</f>
        <v>0</v>
      </c>
      <c r="AG124" s="365">
        <f t="shared" si="7"/>
        <v>0</v>
      </c>
      <c r="AH124" s="365">
        <f t="shared" si="8"/>
        <v>0</v>
      </c>
    </row>
    <row r="125" spans="1:34" x14ac:dyDescent="0.25">
      <c r="A125" s="86"/>
      <c r="B125" s="65"/>
      <c r="C125" s="195"/>
      <c r="D125" s="245" t="str">
        <f>IF(ISBLANK(A125),"",IF(#REF!=0,"-",#REF!))</f>
        <v/>
      </c>
      <c r="E125" s="202"/>
      <c r="F125" s="246"/>
      <c r="G125" s="251" t="str">
        <f t="shared" si="5"/>
        <v/>
      </c>
      <c r="H125" s="227"/>
      <c r="I125" s="228"/>
      <c r="J125" s="228"/>
      <c r="K125" s="228"/>
      <c r="L125" s="229"/>
      <c r="M125" s="212"/>
      <c r="N125" s="213"/>
      <c r="O125" s="214"/>
      <c r="P125" s="214"/>
      <c r="Q125" s="214"/>
      <c r="R125" s="214"/>
      <c r="S125" s="215"/>
      <c r="T125" s="216"/>
      <c r="U125" s="215"/>
      <c r="V125" s="215"/>
      <c r="W125" s="217"/>
      <c r="X125" s="382" t="str">
        <f t="shared" si="6"/>
        <v/>
      </c>
      <c r="Y125" s="480"/>
      <c r="AA125" s="827">
        <f>_xlfn.IFNA(INDEX('Delegated Wage Grid'!C$14:C$50,MATCH($A125,ListDelegated,0)),0)</f>
        <v>0</v>
      </c>
      <c r="AB125" s="365">
        <f>_xlfn.IFNA(INDEX('Delegated Wage Grid'!D$14:D$50,MATCH($A125,ListDelegated,0)),0)</f>
        <v>0</v>
      </c>
      <c r="AC125" s="365">
        <f>_xlfn.IFNA(INDEX('Delegated Wage Grid'!E$14:E$50,MATCH($A125,ListDelegated,0)),0)</f>
        <v>0</v>
      </c>
      <c r="AD125" s="365">
        <f>_xlfn.IFNA(INDEX('Delegated Wage Grid'!F$14:F$50,MATCH($A125,ListDelegated,0)),0)</f>
        <v>0</v>
      </c>
      <c r="AE125" s="365">
        <f>_xlfn.IFNA(INDEX('Delegated Wage Grid'!G$14:G$50,MATCH($A125,ListDelegated,0)),0)</f>
        <v>0</v>
      </c>
      <c r="AF125" s="365">
        <f>_xlfn.IFNA(INDEX('Delegated Wage Grid'!H$14:H$50,MATCH($A125,ListDelegated,0)),0)</f>
        <v>0</v>
      </c>
      <c r="AG125" s="365">
        <f t="shared" si="7"/>
        <v>0</v>
      </c>
      <c r="AH125" s="365">
        <f t="shared" si="8"/>
        <v>0</v>
      </c>
    </row>
    <row r="126" spans="1:34" x14ac:dyDescent="0.25">
      <c r="A126" s="86"/>
      <c r="B126" s="65"/>
      <c r="C126" s="195"/>
      <c r="D126" s="245" t="str">
        <f>IF(ISBLANK(A126),"",IF(#REF!=0,"-",#REF!))</f>
        <v/>
      </c>
      <c r="E126" s="202"/>
      <c r="F126" s="246"/>
      <c r="G126" s="251" t="str">
        <f t="shared" si="5"/>
        <v/>
      </c>
      <c r="H126" s="227"/>
      <c r="I126" s="228"/>
      <c r="J126" s="228"/>
      <c r="K126" s="228"/>
      <c r="L126" s="229"/>
      <c r="M126" s="212"/>
      <c r="N126" s="213"/>
      <c r="O126" s="214"/>
      <c r="P126" s="214"/>
      <c r="Q126" s="214"/>
      <c r="R126" s="214"/>
      <c r="S126" s="215"/>
      <c r="T126" s="216"/>
      <c r="U126" s="215"/>
      <c r="V126" s="215"/>
      <c r="W126" s="217"/>
      <c r="X126" s="382" t="str">
        <f t="shared" si="6"/>
        <v/>
      </c>
      <c r="Y126" s="480"/>
      <c r="AA126" s="827">
        <f>_xlfn.IFNA(INDEX('Delegated Wage Grid'!C$14:C$50,MATCH($A126,ListDelegated,0)),0)</f>
        <v>0</v>
      </c>
      <c r="AB126" s="365">
        <f>_xlfn.IFNA(INDEX('Delegated Wage Grid'!D$14:D$50,MATCH($A126,ListDelegated,0)),0)</f>
        <v>0</v>
      </c>
      <c r="AC126" s="365">
        <f>_xlfn.IFNA(INDEX('Delegated Wage Grid'!E$14:E$50,MATCH($A126,ListDelegated,0)),0)</f>
        <v>0</v>
      </c>
      <c r="AD126" s="365">
        <f>_xlfn.IFNA(INDEX('Delegated Wage Grid'!F$14:F$50,MATCH($A126,ListDelegated,0)),0)</f>
        <v>0</v>
      </c>
      <c r="AE126" s="365">
        <f>_xlfn.IFNA(INDEX('Delegated Wage Grid'!G$14:G$50,MATCH($A126,ListDelegated,0)),0)</f>
        <v>0</v>
      </c>
      <c r="AF126" s="365">
        <f>_xlfn.IFNA(INDEX('Delegated Wage Grid'!H$14:H$50,MATCH($A126,ListDelegated,0)),0)</f>
        <v>0</v>
      </c>
      <c r="AG126" s="365">
        <f t="shared" si="7"/>
        <v>0</v>
      </c>
      <c r="AH126" s="365">
        <f t="shared" si="8"/>
        <v>0</v>
      </c>
    </row>
    <row r="127" spans="1:34" x14ac:dyDescent="0.25">
      <c r="A127" s="86"/>
      <c r="B127" s="65"/>
      <c r="C127" s="195"/>
      <c r="D127" s="245" t="str">
        <f>IF(ISBLANK(A127),"",IF(#REF!=0,"-",#REF!))</f>
        <v/>
      </c>
      <c r="E127" s="202"/>
      <c r="F127" s="246"/>
      <c r="G127" s="251" t="str">
        <f t="shared" si="5"/>
        <v/>
      </c>
      <c r="H127" s="227"/>
      <c r="I127" s="228"/>
      <c r="J127" s="228"/>
      <c r="K127" s="228"/>
      <c r="L127" s="229"/>
      <c r="M127" s="212"/>
      <c r="N127" s="213"/>
      <c r="O127" s="214"/>
      <c r="P127" s="214"/>
      <c r="Q127" s="214"/>
      <c r="R127" s="214"/>
      <c r="S127" s="215"/>
      <c r="T127" s="216"/>
      <c r="U127" s="215"/>
      <c r="V127" s="215"/>
      <c r="W127" s="217"/>
      <c r="X127" s="382" t="str">
        <f t="shared" si="6"/>
        <v/>
      </c>
      <c r="Y127" s="480"/>
      <c r="AA127" s="827">
        <f>_xlfn.IFNA(INDEX('Delegated Wage Grid'!C$14:C$50,MATCH($A127,ListDelegated,0)),0)</f>
        <v>0</v>
      </c>
      <c r="AB127" s="365">
        <f>_xlfn.IFNA(INDEX('Delegated Wage Grid'!D$14:D$50,MATCH($A127,ListDelegated,0)),0)</f>
        <v>0</v>
      </c>
      <c r="AC127" s="365">
        <f>_xlfn.IFNA(INDEX('Delegated Wage Grid'!E$14:E$50,MATCH($A127,ListDelegated,0)),0)</f>
        <v>0</v>
      </c>
      <c r="AD127" s="365">
        <f>_xlfn.IFNA(INDEX('Delegated Wage Grid'!F$14:F$50,MATCH($A127,ListDelegated,0)),0)</f>
        <v>0</v>
      </c>
      <c r="AE127" s="365">
        <f>_xlfn.IFNA(INDEX('Delegated Wage Grid'!G$14:G$50,MATCH($A127,ListDelegated,0)),0)</f>
        <v>0</v>
      </c>
      <c r="AF127" s="365">
        <f>_xlfn.IFNA(INDEX('Delegated Wage Grid'!H$14:H$50,MATCH($A127,ListDelegated,0)),0)</f>
        <v>0</v>
      </c>
      <c r="AG127" s="365">
        <f t="shared" si="7"/>
        <v>0</v>
      </c>
      <c r="AH127" s="365">
        <f t="shared" si="8"/>
        <v>0</v>
      </c>
    </row>
    <row r="128" spans="1:34" x14ac:dyDescent="0.25">
      <c r="A128" s="86"/>
      <c r="B128" s="65"/>
      <c r="C128" s="195"/>
      <c r="D128" s="245" t="str">
        <f>IF(ISBLANK(A128),"",IF(#REF!=0,"-",#REF!))</f>
        <v/>
      </c>
      <c r="E128" s="202"/>
      <c r="F128" s="246"/>
      <c r="G128" s="251" t="str">
        <f t="shared" si="5"/>
        <v/>
      </c>
      <c r="H128" s="227"/>
      <c r="I128" s="228"/>
      <c r="J128" s="228"/>
      <c r="K128" s="228"/>
      <c r="L128" s="229"/>
      <c r="M128" s="212"/>
      <c r="N128" s="213"/>
      <c r="O128" s="214"/>
      <c r="P128" s="214"/>
      <c r="Q128" s="214"/>
      <c r="R128" s="214"/>
      <c r="S128" s="215"/>
      <c r="T128" s="216"/>
      <c r="U128" s="215"/>
      <c r="V128" s="215"/>
      <c r="W128" s="217"/>
      <c r="X128" s="382" t="str">
        <f t="shared" si="6"/>
        <v/>
      </c>
      <c r="Y128" s="480"/>
      <c r="AA128" s="827">
        <f>_xlfn.IFNA(INDEX('Delegated Wage Grid'!C$14:C$50,MATCH($A128,ListDelegated,0)),0)</f>
        <v>0</v>
      </c>
      <c r="AB128" s="365">
        <f>_xlfn.IFNA(INDEX('Delegated Wage Grid'!D$14:D$50,MATCH($A128,ListDelegated,0)),0)</f>
        <v>0</v>
      </c>
      <c r="AC128" s="365">
        <f>_xlfn.IFNA(INDEX('Delegated Wage Grid'!E$14:E$50,MATCH($A128,ListDelegated,0)),0)</f>
        <v>0</v>
      </c>
      <c r="AD128" s="365">
        <f>_xlfn.IFNA(INDEX('Delegated Wage Grid'!F$14:F$50,MATCH($A128,ListDelegated,0)),0)</f>
        <v>0</v>
      </c>
      <c r="AE128" s="365">
        <f>_xlfn.IFNA(INDEX('Delegated Wage Grid'!G$14:G$50,MATCH($A128,ListDelegated,0)),0)</f>
        <v>0</v>
      </c>
      <c r="AF128" s="365">
        <f>_xlfn.IFNA(INDEX('Delegated Wage Grid'!H$14:H$50,MATCH($A128,ListDelegated,0)),0)</f>
        <v>0</v>
      </c>
      <c r="AG128" s="365">
        <f t="shared" si="7"/>
        <v>0</v>
      </c>
      <c r="AH128" s="365">
        <f t="shared" si="8"/>
        <v>0</v>
      </c>
    </row>
    <row r="129" spans="1:34" x14ac:dyDescent="0.25">
      <c r="A129" s="86"/>
      <c r="B129" s="65"/>
      <c r="C129" s="195"/>
      <c r="D129" s="245" t="str">
        <f>IF(ISBLANK(A129),"",IF(#REF!=0,"-",#REF!))</f>
        <v/>
      </c>
      <c r="E129" s="202"/>
      <c r="F129" s="246"/>
      <c r="G129" s="251" t="str">
        <f t="shared" si="5"/>
        <v/>
      </c>
      <c r="H129" s="227"/>
      <c r="I129" s="228"/>
      <c r="J129" s="228"/>
      <c r="K129" s="228"/>
      <c r="L129" s="229"/>
      <c r="M129" s="212"/>
      <c r="N129" s="213"/>
      <c r="O129" s="214"/>
      <c r="P129" s="214"/>
      <c r="Q129" s="214"/>
      <c r="R129" s="214"/>
      <c r="S129" s="215"/>
      <c r="T129" s="216"/>
      <c r="U129" s="215"/>
      <c r="V129" s="215"/>
      <c r="W129" s="217"/>
      <c r="X129" s="382" t="str">
        <f t="shared" si="6"/>
        <v/>
      </c>
      <c r="Y129" s="480"/>
      <c r="AA129" s="827">
        <f>_xlfn.IFNA(INDEX('Delegated Wage Grid'!C$14:C$50,MATCH($A129,ListDelegated,0)),0)</f>
        <v>0</v>
      </c>
      <c r="AB129" s="365">
        <f>_xlfn.IFNA(INDEX('Delegated Wage Grid'!D$14:D$50,MATCH($A129,ListDelegated,0)),0)</f>
        <v>0</v>
      </c>
      <c r="AC129" s="365">
        <f>_xlfn.IFNA(INDEX('Delegated Wage Grid'!E$14:E$50,MATCH($A129,ListDelegated,0)),0)</f>
        <v>0</v>
      </c>
      <c r="AD129" s="365">
        <f>_xlfn.IFNA(INDEX('Delegated Wage Grid'!F$14:F$50,MATCH($A129,ListDelegated,0)),0)</f>
        <v>0</v>
      </c>
      <c r="AE129" s="365">
        <f>_xlfn.IFNA(INDEX('Delegated Wage Grid'!G$14:G$50,MATCH($A129,ListDelegated,0)),0)</f>
        <v>0</v>
      </c>
      <c r="AF129" s="365">
        <f>_xlfn.IFNA(INDEX('Delegated Wage Grid'!H$14:H$50,MATCH($A129,ListDelegated,0)),0)</f>
        <v>0</v>
      </c>
      <c r="AG129" s="365">
        <f t="shared" si="7"/>
        <v>0</v>
      </c>
      <c r="AH129" s="365">
        <f t="shared" si="8"/>
        <v>0</v>
      </c>
    </row>
    <row r="130" spans="1:34" x14ac:dyDescent="0.25">
      <c r="A130" s="86"/>
      <c r="B130" s="65"/>
      <c r="C130" s="195"/>
      <c r="D130" s="245" t="str">
        <f>IF(ISBLANK(A130),"",IF(#REF!=0,"-",#REF!))</f>
        <v/>
      </c>
      <c r="E130" s="202"/>
      <c r="F130" s="246"/>
      <c r="G130" s="251" t="str">
        <f t="shared" si="5"/>
        <v/>
      </c>
      <c r="H130" s="227"/>
      <c r="I130" s="228"/>
      <c r="J130" s="228"/>
      <c r="K130" s="228"/>
      <c r="L130" s="229"/>
      <c r="M130" s="212"/>
      <c r="N130" s="213"/>
      <c r="O130" s="214"/>
      <c r="P130" s="214"/>
      <c r="Q130" s="214"/>
      <c r="R130" s="214"/>
      <c r="S130" s="215"/>
      <c r="T130" s="216"/>
      <c r="U130" s="215"/>
      <c r="V130" s="215"/>
      <c r="W130" s="217"/>
      <c r="X130" s="382" t="str">
        <f t="shared" si="6"/>
        <v/>
      </c>
      <c r="Y130" s="480"/>
      <c r="AA130" s="827">
        <f>_xlfn.IFNA(INDEX('Delegated Wage Grid'!C$14:C$50,MATCH($A130,ListDelegated,0)),0)</f>
        <v>0</v>
      </c>
      <c r="AB130" s="365">
        <f>_xlfn.IFNA(INDEX('Delegated Wage Grid'!D$14:D$50,MATCH($A130,ListDelegated,0)),0)</f>
        <v>0</v>
      </c>
      <c r="AC130" s="365">
        <f>_xlfn.IFNA(INDEX('Delegated Wage Grid'!E$14:E$50,MATCH($A130,ListDelegated,0)),0)</f>
        <v>0</v>
      </c>
      <c r="AD130" s="365">
        <f>_xlfn.IFNA(INDEX('Delegated Wage Grid'!F$14:F$50,MATCH($A130,ListDelegated,0)),0)</f>
        <v>0</v>
      </c>
      <c r="AE130" s="365">
        <f>_xlfn.IFNA(INDEX('Delegated Wage Grid'!G$14:G$50,MATCH($A130,ListDelegated,0)),0)</f>
        <v>0</v>
      </c>
      <c r="AF130" s="365">
        <f>_xlfn.IFNA(INDEX('Delegated Wage Grid'!H$14:H$50,MATCH($A130,ListDelegated,0)),0)</f>
        <v>0</v>
      </c>
      <c r="AG130" s="365">
        <f t="shared" si="7"/>
        <v>0</v>
      </c>
      <c r="AH130" s="365">
        <f t="shared" si="8"/>
        <v>0</v>
      </c>
    </row>
    <row r="131" spans="1:34" x14ac:dyDescent="0.25">
      <c r="A131" s="86"/>
      <c r="B131" s="65"/>
      <c r="C131" s="195"/>
      <c r="D131" s="245" t="str">
        <f>IF(ISBLANK(A131),"",IF(#REF!=0,"-",#REF!))</f>
        <v/>
      </c>
      <c r="E131" s="202"/>
      <c r="F131" s="246"/>
      <c r="G131" s="251" t="str">
        <f t="shared" si="5"/>
        <v/>
      </c>
      <c r="H131" s="227"/>
      <c r="I131" s="228"/>
      <c r="J131" s="228"/>
      <c r="K131" s="228"/>
      <c r="L131" s="229"/>
      <c r="M131" s="212"/>
      <c r="N131" s="213"/>
      <c r="O131" s="214"/>
      <c r="P131" s="214"/>
      <c r="Q131" s="214"/>
      <c r="R131" s="214"/>
      <c r="S131" s="215"/>
      <c r="T131" s="216"/>
      <c r="U131" s="215"/>
      <c r="V131" s="215"/>
      <c r="W131" s="217"/>
      <c r="X131" s="382" t="str">
        <f t="shared" si="6"/>
        <v/>
      </c>
      <c r="Y131" s="480"/>
      <c r="AA131" s="827">
        <f>_xlfn.IFNA(INDEX('Delegated Wage Grid'!C$14:C$50,MATCH($A131,ListDelegated,0)),0)</f>
        <v>0</v>
      </c>
      <c r="AB131" s="365">
        <f>_xlfn.IFNA(INDEX('Delegated Wage Grid'!D$14:D$50,MATCH($A131,ListDelegated,0)),0)</f>
        <v>0</v>
      </c>
      <c r="AC131" s="365">
        <f>_xlfn.IFNA(INDEX('Delegated Wage Grid'!E$14:E$50,MATCH($A131,ListDelegated,0)),0)</f>
        <v>0</v>
      </c>
      <c r="AD131" s="365">
        <f>_xlfn.IFNA(INDEX('Delegated Wage Grid'!F$14:F$50,MATCH($A131,ListDelegated,0)),0)</f>
        <v>0</v>
      </c>
      <c r="AE131" s="365">
        <f>_xlfn.IFNA(INDEX('Delegated Wage Grid'!G$14:G$50,MATCH($A131,ListDelegated,0)),0)</f>
        <v>0</v>
      </c>
      <c r="AF131" s="365">
        <f>_xlfn.IFNA(INDEX('Delegated Wage Grid'!H$14:H$50,MATCH($A131,ListDelegated,0)),0)</f>
        <v>0</v>
      </c>
      <c r="AG131" s="365">
        <f t="shared" si="7"/>
        <v>0</v>
      </c>
      <c r="AH131" s="365">
        <f t="shared" si="8"/>
        <v>0</v>
      </c>
    </row>
    <row r="132" spans="1:34" x14ac:dyDescent="0.25">
      <c r="A132" s="86"/>
      <c r="B132" s="65"/>
      <c r="C132" s="195"/>
      <c r="D132" s="245" t="str">
        <f>IF(ISBLANK(A132),"",IF(#REF!=0,"-",#REF!))</f>
        <v/>
      </c>
      <c r="E132" s="202"/>
      <c r="F132" s="246"/>
      <c r="G132" s="251" t="str">
        <f t="shared" si="5"/>
        <v/>
      </c>
      <c r="H132" s="227"/>
      <c r="I132" s="228"/>
      <c r="J132" s="228"/>
      <c r="K132" s="228"/>
      <c r="L132" s="229"/>
      <c r="M132" s="212"/>
      <c r="N132" s="213"/>
      <c r="O132" s="214"/>
      <c r="P132" s="214"/>
      <c r="Q132" s="214"/>
      <c r="R132" s="214"/>
      <c r="S132" s="215"/>
      <c r="T132" s="216"/>
      <c r="U132" s="215"/>
      <c r="V132" s="215"/>
      <c r="W132" s="217"/>
      <c r="X132" s="382" t="str">
        <f t="shared" si="6"/>
        <v/>
      </c>
      <c r="Y132" s="480"/>
      <c r="AA132" s="827">
        <f>_xlfn.IFNA(INDEX('Delegated Wage Grid'!C$14:C$50,MATCH($A132,ListDelegated,0)),0)</f>
        <v>0</v>
      </c>
      <c r="AB132" s="365">
        <f>_xlfn.IFNA(INDEX('Delegated Wage Grid'!D$14:D$50,MATCH($A132,ListDelegated,0)),0)</f>
        <v>0</v>
      </c>
      <c r="AC132" s="365">
        <f>_xlfn.IFNA(INDEX('Delegated Wage Grid'!E$14:E$50,MATCH($A132,ListDelegated,0)),0)</f>
        <v>0</v>
      </c>
      <c r="AD132" s="365">
        <f>_xlfn.IFNA(INDEX('Delegated Wage Grid'!F$14:F$50,MATCH($A132,ListDelegated,0)),0)</f>
        <v>0</v>
      </c>
      <c r="AE132" s="365">
        <f>_xlfn.IFNA(INDEX('Delegated Wage Grid'!G$14:G$50,MATCH($A132,ListDelegated,0)),0)</f>
        <v>0</v>
      </c>
      <c r="AF132" s="365">
        <f>_xlfn.IFNA(INDEX('Delegated Wage Grid'!H$14:H$50,MATCH($A132,ListDelegated,0)),0)</f>
        <v>0</v>
      </c>
      <c r="AG132" s="365">
        <f t="shared" si="7"/>
        <v>0</v>
      </c>
      <c r="AH132" s="365">
        <f t="shared" si="8"/>
        <v>0</v>
      </c>
    </row>
    <row r="133" spans="1:34" x14ac:dyDescent="0.25">
      <c r="A133" s="86"/>
      <c r="B133" s="65"/>
      <c r="C133" s="195"/>
      <c r="D133" s="245" t="str">
        <f>IF(ISBLANK(A133),"",IF(#REF!=0,"-",#REF!))</f>
        <v/>
      </c>
      <c r="E133" s="202"/>
      <c r="F133" s="246"/>
      <c r="G133" s="251" t="str">
        <f t="shared" si="5"/>
        <v/>
      </c>
      <c r="H133" s="227"/>
      <c r="I133" s="228"/>
      <c r="J133" s="228"/>
      <c r="K133" s="228"/>
      <c r="L133" s="229"/>
      <c r="M133" s="212"/>
      <c r="N133" s="213"/>
      <c r="O133" s="214"/>
      <c r="P133" s="214"/>
      <c r="Q133" s="214"/>
      <c r="R133" s="214"/>
      <c r="S133" s="215"/>
      <c r="T133" s="216"/>
      <c r="U133" s="215"/>
      <c r="V133" s="215"/>
      <c r="W133" s="217"/>
      <c r="X133" s="382" t="str">
        <f t="shared" si="6"/>
        <v/>
      </c>
      <c r="Y133" s="480"/>
      <c r="AA133" s="827">
        <f>_xlfn.IFNA(INDEX('Delegated Wage Grid'!C$14:C$50,MATCH($A133,ListDelegated,0)),0)</f>
        <v>0</v>
      </c>
      <c r="AB133" s="365">
        <f>_xlfn.IFNA(INDEX('Delegated Wage Grid'!D$14:D$50,MATCH($A133,ListDelegated,0)),0)</f>
        <v>0</v>
      </c>
      <c r="AC133" s="365">
        <f>_xlfn.IFNA(INDEX('Delegated Wage Grid'!E$14:E$50,MATCH($A133,ListDelegated,0)),0)</f>
        <v>0</v>
      </c>
      <c r="AD133" s="365">
        <f>_xlfn.IFNA(INDEX('Delegated Wage Grid'!F$14:F$50,MATCH($A133,ListDelegated,0)),0)</f>
        <v>0</v>
      </c>
      <c r="AE133" s="365">
        <f>_xlfn.IFNA(INDEX('Delegated Wage Grid'!G$14:G$50,MATCH($A133,ListDelegated,0)),0)</f>
        <v>0</v>
      </c>
      <c r="AF133" s="365">
        <f>_xlfn.IFNA(INDEX('Delegated Wage Grid'!H$14:H$50,MATCH($A133,ListDelegated,0)),0)</f>
        <v>0</v>
      </c>
      <c r="AG133" s="365">
        <f t="shared" si="7"/>
        <v>0</v>
      </c>
      <c r="AH133" s="365">
        <f t="shared" si="8"/>
        <v>0</v>
      </c>
    </row>
    <row r="134" spans="1:34" x14ac:dyDescent="0.25">
      <c r="A134" s="86"/>
      <c r="B134" s="65"/>
      <c r="C134" s="195"/>
      <c r="D134" s="245" t="str">
        <f>IF(ISBLANK(A134),"",IF(#REF!=0,"-",#REF!))</f>
        <v/>
      </c>
      <c r="E134" s="202"/>
      <c r="F134" s="246"/>
      <c r="G134" s="251" t="str">
        <f t="shared" si="5"/>
        <v/>
      </c>
      <c r="H134" s="227"/>
      <c r="I134" s="228"/>
      <c r="J134" s="228"/>
      <c r="K134" s="228"/>
      <c r="L134" s="229"/>
      <c r="M134" s="212"/>
      <c r="N134" s="213"/>
      <c r="O134" s="214"/>
      <c r="P134" s="214"/>
      <c r="Q134" s="214"/>
      <c r="R134" s="214"/>
      <c r="S134" s="215"/>
      <c r="T134" s="216"/>
      <c r="U134" s="215"/>
      <c r="V134" s="215"/>
      <c r="W134" s="217"/>
      <c r="X134" s="382" t="str">
        <f t="shared" si="6"/>
        <v/>
      </c>
      <c r="Y134" s="480"/>
      <c r="AA134" s="827">
        <f>_xlfn.IFNA(INDEX('Delegated Wage Grid'!C$14:C$50,MATCH($A134,ListDelegated,0)),0)</f>
        <v>0</v>
      </c>
      <c r="AB134" s="365">
        <f>_xlfn.IFNA(INDEX('Delegated Wage Grid'!D$14:D$50,MATCH($A134,ListDelegated,0)),0)</f>
        <v>0</v>
      </c>
      <c r="AC134" s="365">
        <f>_xlfn.IFNA(INDEX('Delegated Wage Grid'!E$14:E$50,MATCH($A134,ListDelegated,0)),0)</f>
        <v>0</v>
      </c>
      <c r="AD134" s="365">
        <f>_xlfn.IFNA(INDEX('Delegated Wage Grid'!F$14:F$50,MATCH($A134,ListDelegated,0)),0)</f>
        <v>0</v>
      </c>
      <c r="AE134" s="365">
        <f>_xlfn.IFNA(INDEX('Delegated Wage Grid'!G$14:G$50,MATCH($A134,ListDelegated,0)),0)</f>
        <v>0</v>
      </c>
      <c r="AF134" s="365">
        <f>_xlfn.IFNA(INDEX('Delegated Wage Grid'!H$14:H$50,MATCH($A134,ListDelegated,0)),0)</f>
        <v>0</v>
      </c>
      <c r="AG134" s="365">
        <f t="shared" si="7"/>
        <v>0</v>
      </c>
      <c r="AH134" s="365">
        <f t="shared" si="8"/>
        <v>0</v>
      </c>
    </row>
    <row r="135" spans="1:34" x14ac:dyDescent="0.25">
      <c r="A135" s="86"/>
      <c r="B135" s="65"/>
      <c r="C135" s="195"/>
      <c r="D135" s="245" t="str">
        <f>IF(ISBLANK(A135),"",IF(#REF!=0,"-",#REF!))</f>
        <v/>
      </c>
      <c r="E135" s="202"/>
      <c r="F135" s="246"/>
      <c r="G135" s="251" t="str">
        <f t="shared" si="5"/>
        <v/>
      </c>
      <c r="H135" s="227"/>
      <c r="I135" s="228"/>
      <c r="J135" s="228"/>
      <c r="K135" s="228"/>
      <c r="L135" s="229"/>
      <c r="M135" s="212"/>
      <c r="N135" s="213"/>
      <c r="O135" s="214"/>
      <c r="P135" s="214"/>
      <c r="Q135" s="214"/>
      <c r="R135" s="214"/>
      <c r="S135" s="215"/>
      <c r="T135" s="216"/>
      <c r="U135" s="215"/>
      <c r="V135" s="215"/>
      <c r="W135" s="217"/>
      <c r="X135" s="382" t="str">
        <f t="shared" si="6"/>
        <v/>
      </c>
      <c r="Y135" s="480"/>
      <c r="AA135" s="827">
        <f>_xlfn.IFNA(INDEX('Delegated Wage Grid'!C$14:C$50,MATCH($A135,ListDelegated,0)),0)</f>
        <v>0</v>
      </c>
      <c r="AB135" s="365">
        <f>_xlfn.IFNA(INDEX('Delegated Wage Grid'!D$14:D$50,MATCH($A135,ListDelegated,0)),0)</f>
        <v>0</v>
      </c>
      <c r="AC135" s="365">
        <f>_xlfn.IFNA(INDEX('Delegated Wage Grid'!E$14:E$50,MATCH($A135,ListDelegated,0)),0)</f>
        <v>0</v>
      </c>
      <c r="AD135" s="365">
        <f>_xlfn.IFNA(INDEX('Delegated Wage Grid'!F$14:F$50,MATCH($A135,ListDelegated,0)),0)</f>
        <v>0</v>
      </c>
      <c r="AE135" s="365">
        <f>_xlfn.IFNA(INDEX('Delegated Wage Grid'!G$14:G$50,MATCH($A135,ListDelegated,0)),0)</f>
        <v>0</v>
      </c>
      <c r="AF135" s="365">
        <f>_xlfn.IFNA(INDEX('Delegated Wage Grid'!H$14:H$50,MATCH($A135,ListDelegated,0)),0)</f>
        <v>0</v>
      </c>
      <c r="AG135" s="365">
        <f t="shared" si="7"/>
        <v>0</v>
      </c>
      <c r="AH135" s="365">
        <f t="shared" si="8"/>
        <v>0</v>
      </c>
    </row>
    <row r="136" spans="1:34" x14ac:dyDescent="0.25">
      <c r="A136" s="86"/>
      <c r="B136" s="65"/>
      <c r="C136" s="195"/>
      <c r="D136" s="245" t="str">
        <f>IF(ISBLANK(A136),"",IF(#REF!=0,"-",#REF!))</f>
        <v/>
      </c>
      <c r="E136" s="202"/>
      <c r="F136" s="246"/>
      <c r="G136" s="251" t="str">
        <f t="shared" si="5"/>
        <v/>
      </c>
      <c r="H136" s="227"/>
      <c r="I136" s="228"/>
      <c r="J136" s="228"/>
      <c r="K136" s="228"/>
      <c r="L136" s="229"/>
      <c r="M136" s="212"/>
      <c r="N136" s="213"/>
      <c r="O136" s="214"/>
      <c r="P136" s="214"/>
      <c r="Q136" s="214"/>
      <c r="R136" s="214"/>
      <c r="S136" s="215"/>
      <c r="T136" s="216"/>
      <c r="U136" s="215"/>
      <c r="V136" s="215"/>
      <c r="W136" s="217"/>
      <c r="X136" s="382" t="str">
        <f t="shared" si="6"/>
        <v/>
      </c>
      <c r="Y136" s="480"/>
      <c r="AA136" s="827">
        <f>_xlfn.IFNA(INDEX('Delegated Wage Grid'!C$14:C$50,MATCH($A136,ListDelegated,0)),0)</f>
        <v>0</v>
      </c>
      <c r="AB136" s="365">
        <f>_xlfn.IFNA(INDEX('Delegated Wage Grid'!D$14:D$50,MATCH($A136,ListDelegated,0)),0)</f>
        <v>0</v>
      </c>
      <c r="AC136" s="365">
        <f>_xlfn.IFNA(INDEX('Delegated Wage Grid'!E$14:E$50,MATCH($A136,ListDelegated,0)),0)</f>
        <v>0</v>
      </c>
      <c r="AD136" s="365">
        <f>_xlfn.IFNA(INDEX('Delegated Wage Grid'!F$14:F$50,MATCH($A136,ListDelegated,0)),0)</f>
        <v>0</v>
      </c>
      <c r="AE136" s="365">
        <f>_xlfn.IFNA(INDEX('Delegated Wage Grid'!G$14:G$50,MATCH($A136,ListDelegated,0)),0)</f>
        <v>0</v>
      </c>
      <c r="AF136" s="365">
        <f>_xlfn.IFNA(INDEX('Delegated Wage Grid'!H$14:H$50,MATCH($A136,ListDelegated,0)),0)</f>
        <v>0</v>
      </c>
      <c r="AG136" s="365">
        <f t="shared" si="7"/>
        <v>0</v>
      </c>
      <c r="AH136" s="365">
        <f t="shared" si="8"/>
        <v>0</v>
      </c>
    </row>
    <row r="137" spans="1:34" x14ac:dyDescent="0.25">
      <c r="A137" s="86"/>
      <c r="B137" s="65"/>
      <c r="C137" s="195"/>
      <c r="D137" s="245" t="str">
        <f>IF(ISBLANK(A137),"",IF(#REF!=0,"-",#REF!))</f>
        <v/>
      </c>
      <c r="E137" s="202"/>
      <c r="F137" s="246"/>
      <c r="G137" s="251" t="str">
        <f t="shared" si="5"/>
        <v/>
      </c>
      <c r="H137" s="227"/>
      <c r="I137" s="228"/>
      <c r="J137" s="228"/>
      <c r="K137" s="228"/>
      <c r="L137" s="229"/>
      <c r="M137" s="212"/>
      <c r="N137" s="213"/>
      <c r="O137" s="214"/>
      <c r="P137" s="214"/>
      <c r="Q137" s="214"/>
      <c r="R137" s="214"/>
      <c r="S137" s="215"/>
      <c r="T137" s="216"/>
      <c r="U137" s="215"/>
      <c r="V137" s="215"/>
      <c r="W137" s="217"/>
      <c r="X137" s="382" t="str">
        <f t="shared" si="6"/>
        <v/>
      </c>
      <c r="Y137" s="480"/>
      <c r="AA137" s="827">
        <f>_xlfn.IFNA(INDEX('Delegated Wage Grid'!C$14:C$50,MATCH($A137,ListDelegated,0)),0)</f>
        <v>0</v>
      </c>
      <c r="AB137" s="365">
        <f>_xlfn.IFNA(INDEX('Delegated Wage Grid'!D$14:D$50,MATCH($A137,ListDelegated,0)),0)</f>
        <v>0</v>
      </c>
      <c r="AC137" s="365">
        <f>_xlfn.IFNA(INDEX('Delegated Wage Grid'!E$14:E$50,MATCH($A137,ListDelegated,0)),0)</f>
        <v>0</v>
      </c>
      <c r="AD137" s="365">
        <f>_xlfn.IFNA(INDEX('Delegated Wage Grid'!F$14:F$50,MATCH($A137,ListDelegated,0)),0)</f>
        <v>0</v>
      </c>
      <c r="AE137" s="365">
        <f>_xlfn.IFNA(INDEX('Delegated Wage Grid'!G$14:G$50,MATCH($A137,ListDelegated,0)),0)</f>
        <v>0</v>
      </c>
      <c r="AF137" s="365">
        <f>_xlfn.IFNA(INDEX('Delegated Wage Grid'!H$14:H$50,MATCH($A137,ListDelegated,0)),0)</f>
        <v>0</v>
      </c>
      <c r="AG137" s="365">
        <f t="shared" si="7"/>
        <v>0</v>
      </c>
      <c r="AH137" s="365">
        <f t="shared" si="8"/>
        <v>0</v>
      </c>
    </row>
    <row r="138" spans="1:34" x14ac:dyDescent="0.25">
      <c r="A138" s="86"/>
      <c r="B138" s="65"/>
      <c r="C138" s="195"/>
      <c r="D138" s="245" t="str">
        <f>IF(ISBLANK(A138),"",IF(#REF!=0,"-",#REF!))</f>
        <v/>
      </c>
      <c r="E138" s="202"/>
      <c r="F138" s="246"/>
      <c r="G138" s="251" t="str">
        <f t="shared" si="5"/>
        <v/>
      </c>
      <c r="H138" s="227"/>
      <c r="I138" s="228"/>
      <c r="J138" s="228"/>
      <c r="K138" s="228"/>
      <c r="L138" s="229"/>
      <c r="M138" s="212"/>
      <c r="N138" s="213"/>
      <c r="O138" s="214"/>
      <c r="P138" s="214"/>
      <c r="Q138" s="214"/>
      <c r="R138" s="214"/>
      <c r="S138" s="215"/>
      <c r="T138" s="216"/>
      <c r="U138" s="215"/>
      <c r="V138" s="215"/>
      <c r="W138" s="217"/>
      <c r="X138" s="382" t="str">
        <f t="shared" si="6"/>
        <v/>
      </c>
      <c r="Y138" s="480"/>
      <c r="AA138" s="827">
        <f>_xlfn.IFNA(INDEX('Delegated Wage Grid'!C$14:C$50,MATCH($A138,ListDelegated,0)),0)</f>
        <v>0</v>
      </c>
      <c r="AB138" s="365">
        <f>_xlfn.IFNA(INDEX('Delegated Wage Grid'!D$14:D$50,MATCH($A138,ListDelegated,0)),0)</f>
        <v>0</v>
      </c>
      <c r="AC138" s="365">
        <f>_xlfn.IFNA(INDEX('Delegated Wage Grid'!E$14:E$50,MATCH($A138,ListDelegated,0)),0)</f>
        <v>0</v>
      </c>
      <c r="AD138" s="365">
        <f>_xlfn.IFNA(INDEX('Delegated Wage Grid'!F$14:F$50,MATCH($A138,ListDelegated,0)),0)</f>
        <v>0</v>
      </c>
      <c r="AE138" s="365">
        <f>_xlfn.IFNA(INDEX('Delegated Wage Grid'!G$14:G$50,MATCH($A138,ListDelegated,0)),0)</f>
        <v>0</v>
      </c>
      <c r="AF138" s="365">
        <f>_xlfn.IFNA(INDEX('Delegated Wage Grid'!H$14:H$50,MATCH($A138,ListDelegated,0)),0)</f>
        <v>0</v>
      </c>
      <c r="AG138" s="365">
        <f t="shared" si="7"/>
        <v>0</v>
      </c>
      <c r="AH138" s="365">
        <f t="shared" si="8"/>
        <v>0</v>
      </c>
    </row>
    <row r="139" spans="1:34" x14ac:dyDescent="0.25">
      <c r="A139" s="86"/>
      <c r="B139" s="65"/>
      <c r="C139" s="195"/>
      <c r="D139" s="245" t="str">
        <f>IF(ISBLANK(A139),"",IF(#REF!=0,"-",#REF!))</f>
        <v/>
      </c>
      <c r="E139" s="202"/>
      <c r="F139" s="246"/>
      <c r="G139" s="251" t="str">
        <f t="shared" si="5"/>
        <v/>
      </c>
      <c r="H139" s="227"/>
      <c r="I139" s="228"/>
      <c r="J139" s="228"/>
      <c r="K139" s="228"/>
      <c r="L139" s="229"/>
      <c r="M139" s="212"/>
      <c r="N139" s="213"/>
      <c r="O139" s="214"/>
      <c r="P139" s="214"/>
      <c r="Q139" s="214"/>
      <c r="R139" s="214"/>
      <c r="S139" s="215"/>
      <c r="T139" s="216"/>
      <c r="U139" s="215"/>
      <c r="V139" s="215"/>
      <c r="W139" s="217"/>
      <c r="X139" s="382" t="str">
        <f t="shared" si="6"/>
        <v/>
      </c>
      <c r="Y139" s="480"/>
      <c r="AA139" s="827">
        <f>_xlfn.IFNA(INDEX('Delegated Wage Grid'!C$14:C$50,MATCH($A139,ListDelegated,0)),0)</f>
        <v>0</v>
      </c>
      <c r="AB139" s="365">
        <f>_xlfn.IFNA(INDEX('Delegated Wage Grid'!D$14:D$50,MATCH($A139,ListDelegated,0)),0)</f>
        <v>0</v>
      </c>
      <c r="AC139" s="365">
        <f>_xlfn.IFNA(INDEX('Delegated Wage Grid'!E$14:E$50,MATCH($A139,ListDelegated,0)),0)</f>
        <v>0</v>
      </c>
      <c r="AD139" s="365">
        <f>_xlfn.IFNA(INDEX('Delegated Wage Grid'!F$14:F$50,MATCH($A139,ListDelegated,0)),0)</f>
        <v>0</v>
      </c>
      <c r="AE139" s="365">
        <f>_xlfn.IFNA(INDEX('Delegated Wage Grid'!G$14:G$50,MATCH($A139,ListDelegated,0)),0)</f>
        <v>0</v>
      </c>
      <c r="AF139" s="365">
        <f>_xlfn.IFNA(INDEX('Delegated Wage Grid'!H$14:H$50,MATCH($A139,ListDelegated,0)),0)</f>
        <v>0</v>
      </c>
      <c r="AG139" s="365">
        <f t="shared" si="7"/>
        <v>0</v>
      </c>
      <c r="AH139" s="365">
        <f t="shared" si="8"/>
        <v>0</v>
      </c>
    </row>
    <row r="140" spans="1:34" x14ac:dyDescent="0.25">
      <c r="A140" s="86"/>
      <c r="B140" s="65"/>
      <c r="C140" s="195"/>
      <c r="D140" s="245" t="str">
        <f>IF(ISBLANK(A140),"",IF(#REF!=0,"-",#REF!))</f>
        <v/>
      </c>
      <c r="E140" s="202"/>
      <c r="F140" s="246"/>
      <c r="G140" s="251" t="str">
        <f t="shared" si="5"/>
        <v/>
      </c>
      <c r="H140" s="227"/>
      <c r="I140" s="228"/>
      <c r="J140" s="228"/>
      <c r="K140" s="228"/>
      <c r="L140" s="229"/>
      <c r="M140" s="212"/>
      <c r="N140" s="213"/>
      <c r="O140" s="214"/>
      <c r="P140" s="214"/>
      <c r="Q140" s="214"/>
      <c r="R140" s="214"/>
      <c r="S140" s="215"/>
      <c r="T140" s="216"/>
      <c r="U140" s="215"/>
      <c r="V140" s="215"/>
      <c r="W140" s="217"/>
      <c r="X140" s="382" t="str">
        <f t="shared" si="6"/>
        <v/>
      </c>
      <c r="Y140" s="480"/>
      <c r="AA140" s="827">
        <f>_xlfn.IFNA(INDEX('Delegated Wage Grid'!C$14:C$50,MATCH($A140,ListDelegated,0)),0)</f>
        <v>0</v>
      </c>
      <c r="AB140" s="365">
        <f>_xlfn.IFNA(INDEX('Delegated Wage Grid'!D$14:D$50,MATCH($A140,ListDelegated,0)),0)</f>
        <v>0</v>
      </c>
      <c r="AC140" s="365">
        <f>_xlfn.IFNA(INDEX('Delegated Wage Grid'!E$14:E$50,MATCH($A140,ListDelegated,0)),0)</f>
        <v>0</v>
      </c>
      <c r="AD140" s="365">
        <f>_xlfn.IFNA(INDEX('Delegated Wage Grid'!F$14:F$50,MATCH($A140,ListDelegated,0)),0)</f>
        <v>0</v>
      </c>
      <c r="AE140" s="365">
        <f>_xlfn.IFNA(INDEX('Delegated Wage Grid'!G$14:G$50,MATCH($A140,ListDelegated,0)),0)</f>
        <v>0</v>
      </c>
      <c r="AF140" s="365">
        <f>_xlfn.IFNA(INDEX('Delegated Wage Grid'!H$14:H$50,MATCH($A140,ListDelegated,0)),0)</f>
        <v>0</v>
      </c>
      <c r="AG140" s="365">
        <f t="shared" si="7"/>
        <v>0</v>
      </c>
      <c r="AH140" s="365">
        <f t="shared" si="8"/>
        <v>0</v>
      </c>
    </row>
    <row r="141" spans="1:34" x14ac:dyDescent="0.25">
      <c r="A141" s="86"/>
      <c r="B141" s="65"/>
      <c r="C141" s="195"/>
      <c r="D141" s="245" t="str">
        <f>IF(ISBLANK(A141),"",IF(#REF!=0,"-",#REF!))</f>
        <v/>
      </c>
      <c r="E141" s="202"/>
      <c r="F141" s="246"/>
      <c r="G141" s="251" t="str">
        <f t="shared" si="5"/>
        <v/>
      </c>
      <c r="H141" s="227"/>
      <c r="I141" s="228"/>
      <c r="J141" s="228"/>
      <c r="K141" s="228"/>
      <c r="L141" s="229"/>
      <c r="M141" s="212"/>
      <c r="N141" s="213"/>
      <c r="O141" s="214"/>
      <c r="P141" s="214"/>
      <c r="Q141" s="214"/>
      <c r="R141" s="214"/>
      <c r="S141" s="215"/>
      <c r="T141" s="216"/>
      <c r="U141" s="215"/>
      <c r="V141" s="215"/>
      <c r="W141" s="217"/>
      <c r="X141" s="382" t="str">
        <f t="shared" si="6"/>
        <v/>
      </c>
      <c r="Y141" s="480"/>
      <c r="AA141" s="827">
        <f>_xlfn.IFNA(INDEX('Delegated Wage Grid'!C$14:C$50,MATCH($A141,ListDelegated,0)),0)</f>
        <v>0</v>
      </c>
      <c r="AB141" s="365">
        <f>_xlfn.IFNA(INDEX('Delegated Wage Grid'!D$14:D$50,MATCH($A141,ListDelegated,0)),0)</f>
        <v>0</v>
      </c>
      <c r="AC141" s="365">
        <f>_xlfn.IFNA(INDEX('Delegated Wage Grid'!E$14:E$50,MATCH($A141,ListDelegated,0)),0)</f>
        <v>0</v>
      </c>
      <c r="AD141" s="365">
        <f>_xlfn.IFNA(INDEX('Delegated Wage Grid'!F$14:F$50,MATCH($A141,ListDelegated,0)),0)</f>
        <v>0</v>
      </c>
      <c r="AE141" s="365">
        <f>_xlfn.IFNA(INDEX('Delegated Wage Grid'!G$14:G$50,MATCH($A141,ListDelegated,0)),0)</f>
        <v>0</v>
      </c>
      <c r="AF141" s="365">
        <f>_xlfn.IFNA(INDEX('Delegated Wage Grid'!H$14:H$50,MATCH($A141,ListDelegated,0)),0)</f>
        <v>0</v>
      </c>
      <c r="AG141" s="365">
        <f t="shared" si="7"/>
        <v>0</v>
      </c>
      <c r="AH141" s="365">
        <f t="shared" si="8"/>
        <v>0</v>
      </c>
    </row>
    <row r="142" spans="1:34" x14ac:dyDescent="0.25">
      <c r="A142" s="86"/>
      <c r="B142" s="65"/>
      <c r="C142" s="195"/>
      <c r="D142" s="245" t="str">
        <f>IF(ISBLANK(A142),"",IF(#REF!=0,"-",#REF!))</f>
        <v/>
      </c>
      <c r="E142" s="202"/>
      <c r="F142" s="246"/>
      <c r="G142" s="251" t="str">
        <f t="shared" si="5"/>
        <v/>
      </c>
      <c r="H142" s="227"/>
      <c r="I142" s="228"/>
      <c r="J142" s="228"/>
      <c r="K142" s="228"/>
      <c r="L142" s="229"/>
      <c r="M142" s="212"/>
      <c r="N142" s="213"/>
      <c r="O142" s="214"/>
      <c r="P142" s="214"/>
      <c r="Q142" s="214"/>
      <c r="R142" s="214"/>
      <c r="S142" s="215"/>
      <c r="T142" s="216"/>
      <c r="U142" s="215"/>
      <c r="V142" s="215"/>
      <c r="W142" s="217"/>
      <c r="X142" s="382" t="str">
        <f t="shared" si="6"/>
        <v/>
      </c>
      <c r="Y142" s="480"/>
      <c r="AA142" s="827">
        <f>_xlfn.IFNA(INDEX('Delegated Wage Grid'!C$14:C$50,MATCH($A142,ListDelegated,0)),0)</f>
        <v>0</v>
      </c>
      <c r="AB142" s="365">
        <f>_xlfn.IFNA(INDEX('Delegated Wage Grid'!D$14:D$50,MATCH($A142,ListDelegated,0)),0)</f>
        <v>0</v>
      </c>
      <c r="AC142" s="365">
        <f>_xlfn.IFNA(INDEX('Delegated Wage Grid'!E$14:E$50,MATCH($A142,ListDelegated,0)),0)</f>
        <v>0</v>
      </c>
      <c r="AD142" s="365">
        <f>_xlfn.IFNA(INDEX('Delegated Wage Grid'!F$14:F$50,MATCH($A142,ListDelegated,0)),0)</f>
        <v>0</v>
      </c>
      <c r="AE142" s="365">
        <f>_xlfn.IFNA(INDEX('Delegated Wage Grid'!G$14:G$50,MATCH($A142,ListDelegated,0)),0)</f>
        <v>0</v>
      </c>
      <c r="AF142" s="365">
        <f>_xlfn.IFNA(INDEX('Delegated Wage Grid'!H$14:H$50,MATCH($A142,ListDelegated,0)),0)</f>
        <v>0</v>
      </c>
      <c r="AG142" s="365">
        <f t="shared" si="7"/>
        <v>0</v>
      </c>
      <c r="AH142" s="365">
        <f t="shared" si="8"/>
        <v>0</v>
      </c>
    </row>
    <row r="143" spans="1:34" x14ac:dyDescent="0.25">
      <c r="A143" s="86"/>
      <c r="B143" s="65"/>
      <c r="C143" s="195"/>
      <c r="D143" s="245" t="str">
        <f>IF(ISBLANK(A143),"",IF(#REF!=0,"-",#REF!))</f>
        <v/>
      </c>
      <c r="E143" s="202"/>
      <c r="F143" s="246"/>
      <c r="G143" s="251" t="str">
        <f t="shared" si="5"/>
        <v/>
      </c>
      <c r="H143" s="227"/>
      <c r="I143" s="228"/>
      <c r="J143" s="228"/>
      <c r="K143" s="228"/>
      <c r="L143" s="229"/>
      <c r="M143" s="212"/>
      <c r="N143" s="213"/>
      <c r="O143" s="214"/>
      <c r="P143" s="214"/>
      <c r="Q143" s="214"/>
      <c r="R143" s="214"/>
      <c r="S143" s="215"/>
      <c r="T143" s="216"/>
      <c r="U143" s="215"/>
      <c r="V143" s="215"/>
      <c r="W143" s="217"/>
      <c r="X143" s="382" t="str">
        <f t="shared" si="6"/>
        <v/>
      </c>
      <c r="Y143" s="480"/>
      <c r="AA143" s="827">
        <f>_xlfn.IFNA(INDEX('Delegated Wage Grid'!C$14:C$50,MATCH($A143,ListDelegated,0)),0)</f>
        <v>0</v>
      </c>
      <c r="AB143" s="365">
        <f>_xlfn.IFNA(INDEX('Delegated Wage Grid'!D$14:D$50,MATCH($A143,ListDelegated,0)),0)</f>
        <v>0</v>
      </c>
      <c r="AC143" s="365">
        <f>_xlfn.IFNA(INDEX('Delegated Wage Grid'!E$14:E$50,MATCH($A143,ListDelegated,0)),0)</f>
        <v>0</v>
      </c>
      <c r="AD143" s="365">
        <f>_xlfn.IFNA(INDEX('Delegated Wage Grid'!F$14:F$50,MATCH($A143,ListDelegated,0)),0)</f>
        <v>0</v>
      </c>
      <c r="AE143" s="365">
        <f>_xlfn.IFNA(INDEX('Delegated Wage Grid'!G$14:G$50,MATCH($A143,ListDelegated,0)),0)</f>
        <v>0</v>
      </c>
      <c r="AF143" s="365">
        <f>_xlfn.IFNA(INDEX('Delegated Wage Grid'!H$14:H$50,MATCH($A143,ListDelegated,0)),0)</f>
        <v>0</v>
      </c>
      <c r="AG143" s="365">
        <f t="shared" si="7"/>
        <v>0</v>
      </c>
      <c r="AH143" s="365">
        <f t="shared" si="8"/>
        <v>0</v>
      </c>
    </row>
    <row r="144" spans="1:34" x14ac:dyDescent="0.25">
      <c r="A144" s="86"/>
      <c r="B144" s="65"/>
      <c r="C144" s="195"/>
      <c r="D144" s="245" t="str">
        <f>IF(ISBLANK(A144),"",IF(#REF!=0,"-",#REF!))</f>
        <v/>
      </c>
      <c r="E144" s="202"/>
      <c r="F144" s="246"/>
      <c r="G144" s="251" t="str">
        <f t="shared" si="5"/>
        <v/>
      </c>
      <c r="H144" s="227"/>
      <c r="I144" s="228"/>
      <c r="J144" s="228"/>
      <c r="K144" s="228"/>
      <c r="L144" s="229"/>
      <c r="M144" s="212"/>
      <c r="N144" s="213"/>
      <c r="O144" s="214"/>
      <c r="P144" s="214"/>
      <c r="Q144" s="214"/>
      <c r="R144" s="214"/>
      <c r="S144" s="215"/>
      <c r="T144" s="216"/>
      <c r="U144" s="215"/>
      <c r="V144" s="215"/>
      <c r="W144" s="217"/>
      <c r="X144" s="382" t="str">
        <f t="shared" si="6"/>
        <v/>
      </c>
      <c r="Y144" s="480"/>
      <c r="AA144" s="827">
        <f>_xlfn.IFNA(INDEX('Delegated Wage Grid'!C$14:C$50,MATCH($A144,ListDelegated,0)),0)</f>
        <v>0</v>
      </c>
      <c r="AB144" s="365">
        <f>_xlfn.IFNA(INDEX('Delegated Wage Grid'!D$14:D$50,MATCH($A144,ListDelegated,0)),0)</f>
        <v>0</v>
      </c>
      <c r="AC144" s="365">
        <f>_xlfn.IFNA(INDEX('Delegated Wage Grid'!E$14:E$50,MATCH($A144,ListDelegated,0)),0)</f>
        <v>0</v>
      </c>
      <c r="AD144" s="365">
        <f>_xlfn.IFNA(INDEX('Delegated Wage Grid'!F$14:F$50,MATCH($A144,ListDelegated,0)),0)</f>
        <v>0</v>
      </c>
      <c r="AE144" s="365">
        <f>_xlfn.IFNA(INDEX('Delegated Wage Grid'!G$14:G$50,MATCH($A144,ListDelegated,0)),0)</f>
        <v>0</v>
      </c>
      <c r="AF144" s="365">
        <f>_xlfn.IFNA(INDEX('Delegated Wage Grid'!H$14:H$50,MATCH($A144,ListDelegated,0)),0)</f>
        <v>0</v>
      </c>
      <c r="AG144" s="365">
        <f t="shared" si="7"/>
        <v>0</v>
      </c>
      <c r="AH144" s="365">
        <f t="shared" si="8"/>
        <v>0</v>
      </c>
    </row>
    <row r="145" spans="1:34" x14ac:dyDescent="0.25">
      <c r="A145" s="86"/>
      <c r="B145" s="65"/>
      <c r="C145" s="195"/>
      <c r="D145" s="245" t="str">
        <f>IF(ISBLANK(A145),"",IF(#REF!=0,"-",#REF!))</f>
        <v/>
      </c>
      <c r="E145" s="202"/>
      <c r="F145" s="246"/>
      <c r="G145" s="251" t="str">
        <f t="shared" si="5"/>
        <v/>
      </c>
      <c r="H145" s="227"/>
      <c r="I145" s="228"/>
      <c r="J145" s="228"/>
      <c r="K145" s="228"/>
      <c r="L145" s="229"/>
      <c r="M145" s="212"/>
      <c r="N145" s="213"/>
      <c r="O145" s="214"/>
      <c r="P145" s="214"/>
      <c r="Q145" s="214"/>
      <c r="R145" s="214"/>
      <c r="S145" s="215"/>
      <c r="T145" s="216"/>
      <c r="U145" s="215"/>
      <c r="V145" s="215"/>
      <c r="W145" s="217"/>
      <c r="X145" s="382" t="str">
        <f t="shared" si="6"/>
        <v/>
      </c>
      <c r="Y145" s="480"/>
      <c r="AA145" s="827">
        <f>_xlfn.IFNA(INDEX('Delegated Wage Grid'!C$14:C$50,MATCH($A145,ListDelegated,0)),0)</f>
        <v>0</v>
      </c>
      <c r="AB145" s="365">
        <f>_xlfn.IFNA(INDEX('Delegated Wage Grid'!D$14:D$50,MATCH($A145,ListDelegated,0)),0)</f>
        <v>0</v>
      </c>
      <c r="AC145" s="365">
        <f>_xlfn.IFNA(INDEX('Delegated Wage Grid'!E$14:E$50,MATCH($A145,ListDelegated,0)),0)</f>
        <v>0</v>
      </c>
      <c r="AD145" s="365">
        <f>_xlfn.IFNA(INDEX('Delegated Wage Grid'!F$14:F$50,MATCH($A145,ListDelegated,0)),0)</f>
        <v>0</v>
      </c>
      <c r="AE145" s="365">
        <f>_xlfn.IFNA(INDEX('Delegated Wage Grid'!G$14:G$50,MATCH($A145,ListDelegated,0)),0)</f>
        <v>0</v>
      </c>
      <c r="AF145" s="365">
        <f>_xlfn.IFNA(INDEX('Delegated Wage Grid'!H$14:H$50,MATCH($A145,ListDelegated,0)),0)</f>
        <v>0</v>
      </c>
      <c r="AG145" s="365">
        <f t="shared" si="7"/>
        <v>0</v>
      </c>
      <c r="AH145" s="365">
        <f t="shared" si="8"/>
        <v>0</v>
      </c>
    </row>
    <row r="146" spans="1:34" x14ac:dyDescent="0.25">
      <c r="A146" s="86"/>
      <c r="B146" s="65"/>
      <c r="C146" s="195"/>
      <c r="D146" s="245" t="str">
        <f>IF(ISBLANK(A146),"",IF(#REF!=0,"-",#REF!))</f>
        <v/>
      </c>
      <c r="E146" s="202"/>
      <c r="F146" s="246"/>
      <c r="G146" s="251" t="str">
        <f t="shared" ref="G146:G196" si="9">IF(SUM(H146:L146)=0,"",SUM(H146:L146))</f>
        <v/>
      </c>
      <c r="H146" s="227"/>
      <c r="I146" s="228"/>
      <c r="J146" s="228"/>
      <c r="K146" s="228"/>
      <c r="L146" s="229"/>
      <c r="M146" s="212"/>
      <c r="N146" s="213"/>
      <c r="O146" s="214"/>
      <c r="P146" s="214"/>
      <c r="Q146" s="214"/>
      <c r="R146" s="214"/>
      <c r="S146" s="215"/>
      <c r="T146" s="216"/>
      <c r="U146" s="215"/>
      <c r="V146" s="215"/>
      <c r="W146" s="217"/>
      <c r="X146" s="382" t="str">
        <f t="shared" ref="X146:X196" si="10">IF(SUM(E146,H146:L146)=0,"",SUM(E146,H146:L146))</f>
        <v/>
      </c>
      <c r="Y146" s="480"/>
      <c r="AA146" s="827">
        <f>_xlfn.IFNA(INDEX('Delegated Wage Grid'!C$14:C$50,MATCH($A146,ListDelegated,0)),0)</f>
        <v>0</v>
      </c>
      <c r="AB146" s="365">
        <f>_xlfn.IFNA(INDEX('Delegated Wage Grid'!D$14:D$50,MATCH($A146,ListDelegated,0)),0)</f>
        <v>0</v>
      </c>
      <c r="AC146" s="365">
        <f>_xlfn.IFNA(INDEX('Delegated Wage Grid'!E$14:E$50,MATCH($A146,ListDelegated,0)),0)</f>
        <v>0</v>
      </c>
      <c r="AD146" s="365">
        <f>_xlfn.IFNA(INDEX('Delegated Wage Grid'!F$14:F$50,MATCH($A146,ListDelegated,0)),0)</f>
        <v>0</v>
      </c>
      <c r="AE146" s="365">
        <f>_xlfn.IFNA(INDEX('Delegated Wage Grid'!G$14:G$50,MATCH($A146,ListDelegated,0)),0)</f>
        <v>0</v>
      </c>
      <c r="AF146" s="365">
        <f>_xlfn.IFNA(INDEX('Delegated Wage Grid'!H$14:H$50,MATCH($A146,ListDelegated,0)),0)</f>
        <v>0</v>
      </c>
      <c r="AG146" s="365">
        <f t="shared" ref="AG146:AG196" si="11">E146*F146</f>
        <v>0</v>
      </c>
      <c r="AH146" s="365">
        <f t="shared" ref="AH146:AH196" si="12">SUM(H146*AB146,I146*AC146,J146*AD146,K146*AE146+L146*AF146)</f>
        <v>0</v>
      </c>
    </row>
    <row r="147" spans="1:34" x14ac:dyDescent="0.25">
      <c r="A147" s="86"/>
      <c r="B147" s="65"/>
      <c r="C147" s="195"/>
      <c r="D147" s="245" t="str">
        <f>IF(ISBLANK(A147),"",IF(#REF!=0,"-",#REF!))</f>
        <v/>
      </c>
      <c r="E147" s="202"/>
      <c r="F147" s="246"/>
      <c r="G147" s="251" t="str">
        <f t="shared" si="9"/>
        <v/>
      </c>
      <c r="H147" s="227"/>
      <c r="I147" s="228"/>
      <c r="J147" s="228"/>
      <c r="K147" s="228"/>
      <c r="L147" s="229"/>
      <c r="M147" s="212"/>
      <c r="N147" s="213"/>
      <c r="O147" s="214"/>
      <c r="P147" s="214"/>
      <c r="Q147" s="214"/>
      <c r="R147" s="214"/>
      <c r="S147" s="215"/>
      <c r="T147" s="216"/>
      <c r="U147" s="215"/>
      <c r="V147" s="215"/>
      <c r="W147" s="217"/>
      <c r="X147" s="382" t="str">
        <f t="shared" si="10"/>
        <v/>
      </c>
      <c r="Y147" s="480"/>
      <c r="AA147" s="827">
        <f>_xlfn.IFNA(INDEX('Delegated Wage Grid'!C$14:C$50,MATCH($A147,ListDelegated,0)),0)</f>
        <v>0</v>
      </c>
      <c r="AB147" s="365">
        <f>_xlfn.IFNA(INDEX('Delegated Wage Grid'!D$14:D$50,MATCH($A147,ListDelegated,0)),0)</f>
        <v>0</v>
      </c>
      <c r="AC147" s="365">
        <f>_xlfn.IFNA(INDEX('Delegated Wage Grid'!E$14:E$50,MATCH($A147,ListDelegated,0)),0)</f>
        <v>0</v>
      </c>
      <c r="AD147" s="365">
        <f>_xlfn.IFNA(INDEX('Delegated Wage Grid'!F$14:F$50,MATCH($A147,ListDelegated,0)),0)</f>
        <v>0</v>
      </c>
      <c r="AE147" s="365">
        <f>_xlfn.IFNA(INDEX('Delegated Wage Grid'!G$14:G$50,MATCH($A147,ListDelegated,0)),0)</f>
        <v>0</v>
      </c>
      <c r="AF147" s="365">
        <f>_xlfn.IFNA(INDEX('Delegated Wage Grid'!H$14:H$50,MATCH($A147,ListDelegated,0)),0)</f>
        <v>0</v>
      </c>
      <c r="AG147" s="365">
        <f t="shared" si="11"/>
        <v>0</v>
      </c>
      <c r="AH147" s="365">
        <f t="shared" si="12"/>
        <v>0</v>
      </c>
    </row>
    <row r="148" spans="1:34" x14ac:dyDescent="0.25">
      <c r="A148" s="86"/>
      <c r="B148" s="65"/>
      <c r="C148" s="195"/>
      <c r="D148" s="245" t="str">
        <f>IF(ISBLANK(A148),"",IF(#REF!=0,"-",#REF!))</f>
        <v/>
      </c>
      <c r="E148" s="202"/>
      <c r="F148" s="246"/>
      <c r="G148" s="251" t="str">
        <f t="shared" si="9"/>
        <v/>
      </c>
      <c r="H148" s="227"/>
      <c r="I148" s="228"/>
      <c r="J148" s="228"/>
      <c r="K148" s="228"/>
      <c r="L148" s="229"/>
      <c r="M148" s="212"/>
      <c r="N148" s="213"/>
      <c r="O148" s="214"/>
      <c r="P148" s="214"/>
      <c r="Q148" s="214"/>
      <c r="R148" s="214"/>
      <c r="S148" s="215"/>
      <c r="T148" s="216"/>
      <c r="U148" s="215"/>
      <c r="V148" s="215"/>
      <c r="W148" s="217"/>
      <c r="X148" s="382" t="str">
        <f t="shared" si="10"/>
        <v/>
      </c>
      <c r="Y148" s="480"/>
      <c r="AA148" s="827">
        <f>_xlfn.IFNA(INDEX('Delegated Wage Grid'!C$14:C$50,MATCH($A148,ListDelegated,0)),0)</f>
        <v>0</v>
      </c>
      <c r="AB148" s="365">
        <f>_xlfn.IFNA(INDEX('Delegated Wage Grid'!D$14:D$50,MATCH($A148,ListDelegated,0)),0)</f>
        <v>0</v>
      </c>
      <c r="AC148" s="365">
        <f>_xlfn.IFNA(INDEX('Delegated Wage Grid'!E$14:E$50,MATCH($A148,ListDelegated,0)),0)</f>
        <v>0</v>
      </c>
      <c r="AD148" s="365">
        <f>_xlfn.IFNA(INDEX('Delegated Wage Grid'!F$14:F$50,MATCH($A148,ListDelegated,0)),0)</f>
        <v>0</v>
      </c>
      <c r="AE148" s="365">
        <f>_xlfn.IFNA(INDEX('Delegated Wage Grid'!G$14:G$50,MATCH($A148,ListDelegated,0)),0)</f>
        <v>0</v>
      </c>
      <c r="AF148" s="365">
        <f>_xlfn.IFNA(INDEX('Delegated Wage Grid'!H$14:H$50,MATCH($A148,ListDelegated,0)),0)</f>
        <v>0</v>
      </c>
      <c r="AG148" s="365">
        <f t="shared" si="11"/>
        <v>0</v>
      </c>
      <c r="AH148" s="365">
        <f t="shared" si="12"/>
        <v>0</v>
      </c>
    </row>
    <row r="149" spans="1:34" x14ac:dyDescent="0.25">
      <c r="A149" s="86"/>
      <c r="B149" s="65"/>
      <c r="C149" s="195"/>
      <c r="D149" s="245" t="str">
        <f>IF(ISBLANK(A149),"",IF(#REF!=0,"-",#REF!))</f>
        <v/>
      </c>
      <c r="E149" s="202"/>
      <c r="F149" s="246"/>
      <c r="G149" s="251" t="str">
        <f t="shared" si="9"/>
        <v/>
      </c>
      <c r="H149" s="227"/>
      <c r="I149" s="228"/>
      <c r="J149" s="228"/>
      <c r="K149" s="228"/>
      <c r="L149" s="229"/>
      <c r="M149" s="212"/>
      <c r="N149" s="213"/>
      <c r="O149" s="214"/>
      <c r="P149" s="214"/>
      <c r="Q149" s="214"/>
      <c r="R149" s="214"/>
      <c r="S149" s="215"/>
      <c r="T149" s="216"/>
      <c r="U149" s="215"/>
      <c r="V149" s="215"/>
      <c r="W149" s="217"/>
      <c r="X149" s="382" t="str">
        <f t="shared" si="10"/>
        <v/>
      </c>
      <c r="Y149" s="480"/>
      <c r="AA149" s="827">
        <f>_xlfn.IFNA(INDEX('Delegated Wage Grid'!C$14:C$50,MATCH($A149,ListDelegated,0)),0)</f>
        <v>0</v>
      </c>
      <c r="AB149" s="365">
        <f>_xlfn.IFNA(INDEX('Delegated Wage Grid'!D$14:D$50,MATCH($A149,ListDelegated,0)),0)</f>
        <v>0</v>
      </c>
      <c r="AC149" s="365">
        <f>_xlfn.IFNA(INDEX('Delegated Wage Grid'!E$14:E$50,MATCH($A149,ListDelegated,0)),0)</f>
        <v>0</v>
      </c>
      <c r="AD149" s="365">
        <f>_xlfn.IFNA(INDEX('Delegated Wage Grid'!F$14:F$50,MATCH($A149,ListDelegated,0)),0)</f>
        <v>0</v>
      </c>
      <c r="AE149" s="365">
        <f>_xlfn.IFNA(INDEX('Delegated Wage Grid'!G$14:G$50,MATCH($A149,ListDelegated,0)),0)</f>
        <v>0</v>
      </c>
      <c r="AF149" s="365">
        <f>_xlfn.IFNA(INDEX('Delegated Wage Grid'!H$14:H$50,MATCH($A149,ListDelegated,0)),0)</f>
        <v>0</v>
      </c>
      <c r="AG149" s="365">
        <f t="shared" si="11"/>
        <v>0</v>
      </c>
      <c r="AH149" s="365">
        <f t="shared" si="12"/>
        <v>0</v>
      </c>
    </row>
    <row r="150" spans="1:34" x14ac:dyDescent="0.25">
      <c r="A150" s="86"/>
      <c r="B150" s="65"/>
      <c r="C150" s="195"/>
      <c r="D150" s="245" t="str">
        <f>IF(ISBLANK(A150),"",IF(#REF!=0,"-",#REF!))</f>
        <v/>
      </c>
      <c r="E150" s="202"/>
      <c r="F150" s="246"/>
      <c r="G150" s="251" t="str">
        <f t="shared" si="9"/>
        <v/>
      </c>
      <c r="H150" s="227"/>
      <c r="I150" s="228"/>
      <c r="J150" s="228"/>
      <c r="K150" s="228"/>
      <c r="L150" s="229"/>
      <c r="M150" s="212"/>
      <c r="N150" s="213"/>
      <c r="O150" s="214"/>
      <c r="P150" s="214"/>
      <c r="Q150" s="214"/>
      <c r="R150" s="214"/>
      <c r="S150" s="215"/>
      <c r="T150" s="216"/>
      <c r="U150" s="215"/>
      <c r="V150" s="215"/>
      <c r="W150" s="217"/>
      <c r="X150" s="382" t="str">
        <f t="shared" si="10"/>
        <v/>
      </c>
      <c r="Y150" s="480"/>
      <c r="AA150" s="827">
        <f>_xlfn.IFNA(INDEX('Delegated Wage Grid'!C$14:C$50,MATCH($A150,ListDelegated,0)),0)</f>
        <v>0</v>
      </c>
      <c r="AB150" s="365">
        <f>_xlfn.IFNA(INDEX('Delegated Wage Grid'!D$14:D$50,MATCH($A150,ListDelegated,0)),0)</f>
        <v>0</v>
      </c>
      <c r="AC150" s="365">
        <f>_xlfn.IFNA(INDEX('Delegated Wage Grid'!E$14:E$50,MATCH($A150,ListDelegated,0)),0)</f>
        <v>0</v>
      </c>
      <c r="AD150" s="365">
        <f>_xlfn.IFNA(INDEX('Delegated Wage Grid'!F$14:F$50,MATCH($A150,ListDelegated,0)),0)</f>
        <v>0</v>
      </c>
      <c r="AE150" s="365">
        <f>_xlfn.IFNA(INDEX('Delegated Wage Grid'!G$14:G$50,MATCH($A150,ListDelegated,0)),0)</f>
        <v>0</v>
      </c>
      <c r="AF150" s="365">
        <f>_xlfn.IFNA(INDEX('Delegated Wage Grid'!H$14:H$50,MATCH($A150,ListDelegated,0)),0)</f>
        <v>0</v>
      </c>
      <c r="AG150" s="365">
        <f t="shared" si="11"/>
        <v>0</v>
      </c>
      <c r="AH150" s="365">
        <f t="shared" si="12"/>
        <v>0</v>
      </c>
    </row>
    <row r="151" spans="1:34" x14ac:dyDescent="0.25">
      <c r="A151" s="86"/>
      <c r="B151" s="65"/>
      <c r="C151" s="195"/>
      <c r="D151" s="245" t="str">
        <f>IF(ISBLANK(A151),"",IF(#REF!=0,"-",#REF!))</f>
        <v/>
      </c>
      <c r="E151" s="202"/>
      <c r="F151" s="246"/>
      <c r="G151" s="251" t="str">
        <f t="shared" si="9"/>
        <v/>
      </c>
      <c r="H151" s="227"/>
      <c r="I151" s="228"/>
      <c r="J151" s="228"/>
      <c r="K151" s="228"/>
      <c r="L151" s="229"/>
      <c r="M151" s="212"/>
      <c r="N151" s="213"/>
      <c r="O151" s="214"/>
      <c r="P151" s="214"/>
      <c r="Q151" s="214"/>
      <c r="R151" s="214"/>
      <c r="S151" s="215"/>
      <c r="T151" s="216"/>
      <c r="U151" s="215"/>
      <c r="V151" s="215"/>
      <c r="W151" s="217"/>
      <c r="X151" s="382" t="str">
        <f t="shared" si="10"/>
        <v/>
      </c>
      <c r="Y151" s="480"/>
      <c r="AA151" s="827">
        <f>_xlfn.IFNA(INDEX('Delegated Wage Grid'!C$14:C$50,MATCH($A151,ListDelegated,0)),0)</f>
        <v>0</v>
      </c>
      <c r="AB151" s="365">
        <f>_xlfn.IFNA(INDEX('Delegated Wage Grid'!D$14:D$50,MATCH($A151,ListDelegated,0)),0)</f>
        <v>0</v>
      </c>
      <c r="AC151" s="365">
        <f>_xlfn.IFNA(INDEX('Delegated Wage Grid'!E$14:E$50,MATCH($A151,ListDelegated,0)),0)</f>
        <v>0</v>
      </c>
      <c r="AD151" s="365">
        <f>_xlfn.IFNA(INDEX('Delegated Wage Grid'!F$14:F$50,MATCH($A151,ListDelegated,0)),0)</f>
        <v>0</v>
      </c>
      <c r="AE151" s="365">
        <f>_xlfn.IFNA(INDEX('Delegated Wage Grid'!G$14:G$50,MATCH($A151,ListDelegated,0)),0)</f>
        <v>0</v>
      </c>
      <c r="AF151" s="365">
        <f>_xlfn.IFNA(INDEX('Delegated Wage Grid'!H$14:H$50,MATCH($A151,ListDelegated,0)),0)</f>
        <v>0</v>
      </c>
      <c r="AG151" s="365">
        <f t="shared" si="11"/>
        <v>0</v>
      </c>
      <c r="AH151" s="365">
        <f t="shared" si="12"/>
        <v>0</v>
      </c>
    </row>
    <row r="152" spans="1:34" x14ac:dyDescent="0.25">
      <c r="A152" s="86"/>
      <c r="B152" s="65"/>
      <c r="C152" s="195"/>
      <c r="D152" s="245" t="str">
        <f>IF(ISBLANK(A152),"",IF(#REF!=0,"-",#REF!))</f>
        <v/>
      </c>
      <c r="E152" s="202"/>
      <c r="F152" s="246"/>
      <c r="G152" s="251" t="str">
        <f t="shared" si="9"/>
        <v/>
      </c>
      <c r="H152" s="227"/>
      <c r="I152" s="228"/>
      <c r="J152" s="228"/>
      <c r="K152" s="228"/>
      <c r="L152" s="229"/>
      <c r="M152" s="212"/>
      <c r="N152" s="213"/>
      <c r="O152" s="214"/>
      <c r="P152" s="214"/>
      <c r="Q152" s="214"/>
      <c r="R152" s="214"/>
      <c r="S152" s="215"/>
      <c r="T152" s="216"/>
      <c r="U152" s="215"/>
      <c r="V152" s="215"/>
      <c r="W152" s="217"/>
      <c r="X152" s="382" t="str">
        <f t="shared" si="10"/>
        <v/>
      </c>
      <c r="Y152" s="480"/>
      <c r="AA152" s="827">
        <f>_xlfn.IFNA(INDEX('Delegated Wage Grid'!C$14:C$50,MATCH($A152,ListDelegated,0)),0)</f>
        <v>0</v>
      </c>
      <c r="AB152" s="365">
        <f>_xlfn.IFNA(INDEX('Delegated Wage Grid'!D$14:D$50,MATCH($A152,ListDelegated,0)),0)</f>
        <v>0</v>
      </c>
      <c r="AC152" s="365">
        <f>_xlfn.IFNA(INDEX('Delegated Wage Grid'!E$14:E$50,MATCH($A152,ListDelegated,0)),0)</f>
        <v>0</v>
      </c>
      <c r="AD152" s="365">
        <f>_xlfn.IFNA(INDEX('Delegated Wage Grid'!F$14:F$50,MATCH($A152,ListDelegated,0)),0)</f>
        <v>0</v>
      </c>
      <c r="AE152" s="365">
        <f>_xlfn.IFNA(INDEX('Delegated Wage Grid'!G$14:G$50,MATCH($A152,ListDelegated,0)),0)</f>
        <v>0</v>
      </c>
      <c r="AF152" s="365">
        <f>_xlfn.IFNA(INDEX('Delegated Wage Grid'!H$14:H$50,MATCH($A152,ListDelegated,0)),0)</f>
        <v>0</v>
      </c>
      <c r="AG152" s="365">
        <f t="shared" si="11"/>
        <v>0</v>
      </c>
      <c r="AH152" s="365">
        <f t="shared" si="12"/>
        <v>0</v>
      </c>
    </row>
    <row r="153" spans="1:34" x14ac:dyDescent="0.25">
      <c r="A153" s="86"/>
      <c r="B153" s="65"/>
      <c r="C153" s="195"/>
      <c r="D153" s="245" t="str">
        <f>IF(ISBLANK(A153),"",IF(#REF!=0,"-",#REF!))</f>
        <v/>
      </c>
      <c r="E153" s="202"/>
      <c r="F153" s="246"/>
      <c r="G153" s="251" t="str">
        <f t="shared" si="9"/>
        <v/>
      </c>
      <c r="H153" s="227"/>
      <c r="I153" s="228"/>
      <c r="J153" s="228"/>
      <c r="K153" s="228"/>
      <c r="L153" s="229"/>
      <c r="M153" s="212"/>
      <c r="N153" s="213"/>
      <c r="O153" s="214"/>
      <c r="P153" s="214"/>
      <c r="Q153" s="214"/>
      <c r="R153" s="214"/>
      <c r="S153" s="215"/>
      <c r="T153" s="216"/>
      <c r="U153" s="215"/>
      <c r="V153" s="215"/>
      <c r="W153" s="217"/>
      <c r="X153" s="382" t="str">
        <f t="shared" si="10"/>
        <v/>
      </c>
      <c r="Y153" s="480"/>
      <c r="AA153" s="827">
        <f>_xlfn.IFNA(INDEX('Delegated Wage Grid'!C$14:C$50,MATCH($A153,ListDelegated,0)),0)</f>
        <v>0</v>
      </c>
      <c r="AB153" s="365">
        <f>_xlfn.IFNA(INDEX('Delegated Wage Grid'!D$14:D$50,MATCH($A153,ListDelegated,0)),0)</f>
        <v>0</v>
      </c>
      <c r="AC153" s="365">
        <f>_xlfn.IFNA(INDEX('Delegated Wage Grid'!E$14:E$50,MATCH($A153,ListDelegated,0)),0)</f>
        <v>0</v>
      </c>
      <c r="AD153" s="365">
        <f>_xlfn.IFNA(INDEX('Delegated Wage Grid'!F$14:F$50,MATCH($A153,ListDelegated,0)),0)</f>
        <v>0</v>
      </c>
      <c r="AE153" s="365">
        <f>_xlfn.IFNA(INDEX('Delegated Wage Grid'!G$14:G$50,MATCH($A153,ListDelegated,0)),0)</f>
        <v>0</v>
      </c>
      <c r="AF153" s="365">
        <f>_xlfn.IFNA(INDEX('Delegated Wage Grid'!H$14:H$50,MATCH($A153,ListDelegated,0)),0)</f>
        <v>0</v>
      </c>
      <c r="AG153" s="365">
        <f t="shared" si="11"/>
        <v>0</v>
      </c>
      <c r="AH153" s="365">
        <f t="shared" si="12"/>
        <v>0</v>
      </c>
    </row>
    <row r="154" spans="1:34" x14ac:dyDescent="0.25">
      <c r="A154" s="86"/>
      <c r="B154" s="65"/>
      <c r="C154" s="195"/>
      <c r="D154" s="245" t="str">
        <f>IF(ISBLANK(A154),"",IF(#REF!=0,"-",#REF!))</f>
        <v/>
      </c>
      <c r="E154" s="202"/>
      <c r="F154" s="246"/>
      <c r="G154" s="251" t="str">
        <f t="shared" si="9"/>
        <v/>
      </c>
      <c r="H154" s="227"/>
      <c r="I154" s="228"/>
      <c r="J154" s="228"/>
      <c r="K154" s="228"/>
      <c r="L154" s="229"/>
      <c r="M154" s="212"/>
      <c r="N154" s="213"/>
      <c r="O154" s="214"/>
      <c r="P154" s="214"/>
      <c r="Q154" s="214"/>
      <c r="R154" s="214"/>
      <c r="S154" s="215"/>
      <c r="T154" s="216"/>
      <c r="U154" s="215"/>
      <c r="V154" s="215"/>
      <c r="W154" s="217"/>
      <c r="X154" s="382" t="str">
        <f t="shared" si="10"/>
        <v/>
      </c>
      <c r="Y154" s="480"/>
      <c r="AA154" s="827">
        <f>_xlfn.IFNA(INDEX('Delegated Wage Grid'!C$14:C$50,MATCH($A154,ListDelegated,0)),0)</f>
        <v>0</v>
      </c>
      <c r="AB154" s="365">
        <f>_xlfn.IFNA(INDEX('Delegated Wage Grid'!D$14:D$50,MATCH($A154,ListDelegated,0)),0)</f>
        <v>0</v>
      </c>
      <c r="AC154" s="365">
        <f>_xlfn.IFNA(INDEX('Delegated Wage Grid'!E$14:E$50,MATCH($A154,ListDelegated,0)),0)</f>
        <v>0</v>
      </c>
      <c r="AD154" s="365">
        <f>_xlfn.IFNA(INDEX('Delegated Wage Grid'!F$14:F$50,MATCH($A154,ListDelegated,0)),0)</f>
        <v>0</v>
      </c>
      <c r="AE154" s="365">
        <f>_xlfn.IFNA(INDEX('Delegated Wage Grid'!G$14:G$50,MATCH($A154,ListDelegated,0)),0)</f>
        <v>0</v>
      </c>
      <c r="AF154" s="365">
        <f>_xlfn.IFNA(INDEX('Delegated Wage Grid'!H$14:H$50,MATCH($A154,ListDelegated,0)),0)</f>
        <v>0</v>
      </c>
      <c r="AG154" s="365">
        <f t="shared" si="11"/>
        <v>0</v>
      </c>
      <c r="AH154" s="365">
        <f t="shared" si="12"/>
        <v>0</v>
      </c>
    </row>
    <row r="155" spans="1:34" x14ac:dyDescent="0.25">
      <c r="A155" s="86"/>
      <c r="B155" s="65"/>
      <c r="C155" s="195"/>
      <c r="D155" s="245" t="str">
        <f>IF(ISBLANK(A155),"",IF(#REF!=0,"-",#REF!))</f>
        <v/>
      </c>
      <c r="E155" s="202"/>
      <c r="F155" s="246"/>
      <c r="G155" s="251" t="str">
        <f t="shared" si="9"/>
        <v/>
      </c>
      <c r="H155" s="227"/>
      <c r="I155" s="228"/>
      <c r="J155" s="228"/>
      <c r="K155" s="228"/>
      <c r="L155" s="229"/>
      <c r="M155" s="212"/>
      <c r="N155" s="213"/>
      <c r="O155" s="214"/>
      <c r="P155" s="214"/>
      <c r="Q155" s="214"/>
      <c r="R155" s="214"/>
      <c r="S155" s="215"/>
      <c r="T155" s="216"/>
      <c r="U155" s="215"/>
      <c r="V155" s="215"/>
      <c r="W155" s="217"/>
      <c r="X155" s="382" t="str">
        <f t="shared" si="10"/>
        <v/>
      </c>
      <c r="Y155" s="480"/>
      <c r="AA155" s="827">
        <f>_xlfn.IFNA(INDEX('Delegated Wage Grid'!C$14:C$50,MATCH($A155,ListDelegated,0)),0)</f>
        <v>0</v>
      </c>
      <c r="AB155" s="365">
        <f>_xlfn.IFNA(INDEX('Delegated Wage Grid'!D$14:D$50,MATCH($A155,ListDelegated,0)),0)</f>
        <v>0</v>
      </c>
      <c r="AC155" s="365">
        <f>_xlfn.IFNA(INDEX('Delegated Wage Grid'!E$14:E$50,MATCH($A155,ListDelegated,0)),0)</f>
        <v>0</v>
      </c>
      <c r="AD155" s="365">
        <f>_xlfn.IFNA(INDEX('Delegated Wage Grid'!F$14:F$50,MATCH($A155,ListDelegated,0)),0)</f>
        <v>0</v>
      </c>
      <c r="AE155" s="365">
        <f>_xlfn.IFNA(INDEX('Delegated Wage Grid'!G$14:G$50,MATCH($A155,ListDelegated,0)),0)</f>
        <v>0</v>
      </c>
      <c r="AF155" s="365">
        <f>_xlfn.IFNA(INDEX('Delegated Wage Grid'!H$14:H$50,MATCH($A155,ListDelegated,0)),0)</f>
        <v>0</v>
      </c>
      <c r="AG155" s="365">
        <f t="shared" si="11"/>
        <v>0</v>
      </c>
      <c r="AH155" s="365">
        <f t="shared" si="12"/>
        <v>0</v>
      </c>
    </row>
    <row r="156" spans="1:34" x14ac:dyDescent="0.25">
      <c r="A156" s="86"/>
      <c r="B156" s="65"/>
      <c r="C156" s="195"/>
      <c r="D156" s="245" t="str">
        <f>IF(ISBLANK(A156),"",IF(#REF!=0,"-",#REF!))</f>
        <v/>
      </c>
      <c r="E156" s="202"/>
      <c r="F156" s="246"/>
      <c r="G156" s="251" t="str">
        <f t="shared" si="9"/>
        <v/>
      </c>
      <c r="H156" s="227"/>
      <c r="I156" s="228"/>
      <c r="J156" s="228"/>
      <c r="K156" s="228"/>
      <c r="L156" s="229"/>
      <c r="M156" s="212"/>
      <c r="N156" s="213"/>
      <c r="O156" s="214"/>
      <c r="P156" s="214"/>
      <c r="Q156" s="214"/>
      <c r="R156" s="214"/>
      <c r="S156" s="215"/>
      <c r="T156" s="216"/>
      <c r="U156" s="215"/>
      <c r="V156" s="215"/>
      <c r="W156" s="217"/>
      <c r="X156" s="382" t="str">
        <f t="shared" si="10"/>
        <v/>
      </c>
      <c r="Y156" s="480"/>
      <c r="AA156" s="827">
        <f>_xlfn.IFNA(INDEX('Delegated Wage Grid'!C$14:C$50,MATCH($A156,ListDelegated,0)),0)</f>
        <v>0</v>
      </c>
      <c r="AB156" s="365">
        <f>_xlfn.IFNA(INDEX('Delegated Wage Grid'!D$14:D$50,MATCH($A156,ListDelegated,0)),0)</f>
        <v>0</v>
      </c>
      <c r="AC156" s="365">
        <f>_xlfn.IFNA(INDEX('Delegated Wage Grid'!E$14:E$50,MATCH($A156,ListDelegated,0)),0)</f>
        <v>0</v>
      </c>
      <c r="AD156" s="365">
        <f>_xlfn.IFNA(INDEX('Delegated Wage Grid'!F$14:F$50,MATCH($A156,ListDelegated,0)),0)</f>
        <v>0</v>
      </c>
      <c r="AE156" s="365">
        <f>_xlfn.IFNA(INDEX('Delegated Wage Grid'!G$14:G$50,MATCH($A156,ListDelegated,0)),0)</f>
        <v>0</v>
      </c>
      <c r="AF156" s="365">
        <f>_xlfn.IFNA(INDEX('Delegated Wage Grid'!H$14:H$50,MATCH($A156,ListDelegated,0)),0)</f>
        <v>0</v>
      </c>
      <c r="AG156" s="365">
        <f t="shared" si="11"/>
        <v>0</v>
      </c>
      <c r="AH156" s="365">
        <f t="shared" si="12"/>
        <v>0</v>
      </c>
    </row>
    <row r="157" spans="1:34" x14ac:dyDescent="0.25">
      <c r="A157" s="86"/>
      <c r="B157" s="65"/>
      <c r="C157" s="195"/>
      <c r="D157" s="245" t="str">
        <f>IF(ISBLANK(A157),"",IF(#REF!=0,"-",#REF!))</f>
        <v/>
      </c>
      <c r="E157" s="202"/>
      <c r="F157" s="246"/>
      <c r="G157" s="251" t="str">
        <f t="shared" si="9"/>
        <v/>
      </c>
      <c r="H157" s="227"/>
      <c r="I157" s="228"/>
      <c r="J157" s="228"/>
      <c r="K157" s="228"/>
      <c r="L157" s="229"/>
      <c r="M157" s="212"/>
      <c r="N157" s="213"/>
      <c r="O157" s="214"/>
      <c r="P157" s="214"/>
      <c r="Q157" s="214"/>
      <c r="R157" s="214"/>
      <c r="S157" s="215"/>
      <c r="T157" s="216"/>
      <c r="U157" s="215"/>
      <c r="V157" s="215"/>
      <c r="W157" s="217"/>
      <c r="X157" s="382" t="str">
        <f t="shared" si="10"/>
        <v/>
      </c>
      <c r="Y157" s="480"/>
      <c r="AA157" s="827">
        <f>_xlfn.IFNA(INDEX('Delegated Wage Grid'!C$14:C$50,MATCH($A157,ListDelegated,0)),0)</f>
        <v>0</v>
      </c>
      <c r="AB157" s="365">
        <f>_xlfn.IFNA(INDEX('Delegated Wage Grid'!D$14:D$50,MATCH($A157,ListDelegated,0)),0)</f>
        <v>0</v>
      </c>
      <c r="AC157" s="365">
        <f>_xlfn.IFNA(INDEX('Delegated Wage Grid'!E$14:E$50,MATCH($A157,ListDelegated,0)),0)</f>
        <v>0</v>
      </c>
      <c r="AD157" s="365">
        <f>_xlfn.IFNA(INDEX('Delegated Wage Grid'!F$14:F$50,MATCH($A157,ListDelegated,0)),0)</f>
        <v>0</v>
      </c>
      <c r="AE157" s="365">
        <f>_xlfn.IFNA(INDEX('Delegated Wage Grid'!G$14:G$50,MATCH($A157,ListDelegated,0)),0)</f>
        <v>0</v>
      </c>
      <c r="AF157" s="365">
        <f>_xlfn.IFNA(INDEX('Delegated Wage Grid'!H$14:H$50,MATCH($A157,ListDelegated,0)),0)</f>
        <v>0</v>
      </c>
      <c r="AG157" s="365">
        <f t="shared" si="11"/>
        <v>0</v>
      </c>
      <c r="AH157" s="365">
        <f t="shared" si="12"/>
        <v>0</v>
      </c>
    </row>
    <row r="158" spans="1:34" x14ac:dyDescent="0.25">
      <c r="A158" s="86"/>
      <c r="B158" s="65"/>
      <c r="C158" s="195"/>
      <c r="D158" s="245" t="str">
        <f>IF(ISBLANK(A158),"",IF(#REF!=0,"-",#REF!))</f>
        <v/>
      </c>
      <c r="E158" s="202"/>
      <c r="F158" s="246"/>
      <c r="G158" s="251" t="str">
        <f t="shared" si="9"/>
        <v/>
      </c>
      <c r="H158" s="227"/>
      <c r="I158" s="228"/>
      <c r="J158" s="228"/>
      <c r="K158" s="228"/>
      <c r="L158" s="229"/>
      <c r="M158" s="212"/>
      <c r="N158" s="213"/>
      <c r="O158" s="214"/>
      <c r="P158" s="214"/>
      <c r="Q158" s="214"/>
      <c r="R158" s="214"/>
      <c r="S158" s="215"/>
      <c r="T158" s="216"/>
      <c r="U158" s="215"/>
      <c r="V158" s="215"/>
      <c r="W158" s="217"/>
      <c r="X158" s="382" t="str">
        <f t="shared" si="10"/>
        <v/>
      </c>
      <c r="Y158" s="480"/>
      <c r="AA158" s="827">
        <f>_xlfn.IFNA(INDEX('Delegated Wage Grid'!C$14:C$50,MATCH($A158,ListDelegated,0)),0)</f>
        <v>0</v>
      </c>
      <c r="AB158" s="365">
        <f>_xlfn.IFNA(INDEX('Delegated Wage Grid'!D$14:D$50,MATCH($A158,ListDelegated,0)),0)</f>
        <v>0</v>
      </c>
      <c r="AC158" s="365">
        <f>_xlfn.IFNA(INDEX('Delegated Wage Grid'!E$14:E$50,MATCH($A158,ListDelegated,0)),0)</f>
        <v>0</v>
      </c>
      <c r="AD158" s="365">
        <f>_xlfn.IFNA(INDEX('Delegated Wage Grid'!F$14:F$50,MATCH($A158,ListDelegated,0)),0)</f>
        <v>0</v>
      </c>
      <c r="AE158" s="365">
        <f>_xlfn.IFNA(INDEX('Delegated Wage Grid'!G$14:G$50,MATCH($A158,ListDelegated,0)),0)</f>
        <v>0</v>
      </c>
      <c r="AF158" s="365">
        <f>_xlfn.IFNA(INDEX('Delegated Wage Grid'!H$14:H$50,MATCH($A158,ListDelegated,0)),0)</f>
        <v>0</v>
      </c>
      <c r="AG158" s="365">
        <f t="shared" si="11"/>
        <v>0</v>
      </c>
      <c r="AH158" s="365">
        <f t="shared" si="12"/>
        <v>0</v>
      </c>
    </row>
    <row r="159" spans="1:34" x14ac:dyDescent="0.25">
      <c r="A159" s="86"/>
      <c r="B159" s="65"/>
      <c r="C159" s="195"/>
      <c r="D159" s="245" t="str">
        <f>IF(ISBLANK(A159),"",IF(#REF!=0,"-",#REF!))</f>
        <v/>
      </c>
      <c r="E159" s="202"/>
      <c r="F159" s="246"/>
      <c r="G159" s="251" t="str">
        <f t="shared" si="9"/>
        <v/>
      </c>
      <c r="H159" s="227"/>
      <c r="I159" s="228"/>
      <c r="J159" s="228"/>
      <c r="K159" s="228"/>
      <c r="L159" s="229"/>
      <c r="M159" s="212"/>
      <c r="N159" s="213"/>
      <c r="O159" s="214"/>
      <c r="P159" s="214"/>
      <c r="Q159" s="214"/>
      <c r="R159" s="214"/>
      <c r="S159" s="215"/>
      <c r="T159" s="216"/>
      <c r="U159" s="215"/>
      <c r="V159" s="215"/>
      <c r="W159" s="217"/>
      <c r="X159" s="382" t="str">
        <f t="shared" si="10"/>
        <v/>
      </c>
      <c r="Y159" s="480"/>
      <c r="AA159" s="827">
        <f>_xlfn.IFNA(INDEX('Delegated Wage Grid'!C$14:C$50,MATCH($A159,ListDelegated,0)),0)</f>
        <v>0</v>
      </c>
      <c r="AB159" s="365">
        <f>_xlfn.IFNA(INDEX('Delegated Wage Grid'!D$14:D$50,MATCH($A159,ListDelegated,0)),0)</f>
        <v>0</v>
      </c>
      <c r="AC159" s="365">
        <f>_xlfn.IFNA(INDEX('Delegated Wage Grid'!E$14:E$50,MATCH($A159,ListDelegated,0)),0)</f>
        <v>0</v>
      </c>
      <c r="AD159" s="365">
        <f>_xlfn.IFNA(INDEX('Delegated Wage Grid'!F$14:F$50,MATCH($A159,ListDelegated,0)),0)</f>
        <v>0</v>
      </c>
      <c r="AE159" s="365">
        <f>_xlfn.IFNA(INDEX('Delegated Wage Grid'!G$14:G$50,MATCH($A159,ListDelegated,0)),0)</f>
        <v>0</v>
      </c>
      <c r="AF159" s="365">
        <f>_xlfn.IFNA(INDEX('Delegated Wage Grid'!H$14:H$50,MATCH($A159,ListDelegated,0)),0)</f>
        <v>0</v>
      </c>
      <c r="AG159" s="365">
        <f t="shared" si="11"/>
        <v>0</v>
      </c>
      <c r="AH159" s="365">
        <f t="shared" si="12"/>
        <v>0</v>
      </c>
    </row>
    <row r="160" spans="1:34" x14ac:dyDescent="0.25">
      <c r="A160" s="86"/>
      <c r="B160" s="65"/>
      <c r="C160" s="195"/>
      <c r="D160" s="245" t="str">
        <f>IF(ISBLANK(A160),"",IF(#REF!=0,"-",#REF!))</f>
        <v/>
      </c>
      <c r="E160" s="202"/>
      <c r="F160" s="246"/>
      <c r="G160" s="251" t="str">
        <f t="shared" si="9"/>
        <v/>
      </c>
      <c r="H160" s="227"/>
      <c r="I160" s="228"/>
      <c r="J160" s="228"/>
      <c r="K160" s="228"/>
      <c r="L160" s="229"/>
      <c r="M160" s="212"/>
      <c r="N160" s="213"/>
      <c r="O160" s="214"/>
      <c r="P160" s="214"/>
      <c r="Q160" s="214"/>
      <c r="R160" s="214"/>
      <c r="S160" s="215"/>
      <c r="T160" s="216"/>
      <c r="U160" s="215"/>
      <c r="V160" s="215"/>
      <c r="W160" s="217"/>
      <c r="X160" s="382" t="str">
        <f t="shared" si="10"/>
        <v/>
      </c>
      <c r="Y160" s="480"/>
      <c r="AA160" s="827">
        <f>_xlfn.IFNA(INDEX('Delegated Wage Grid'!C$14:C$50,MATCH($A160,ListDelegated,0)),0)</f>
        <v>0</v>
      </c>
      <c r="AB160" s="365">
        <f>_xlfn.IFNA(INDEX('Delegated Wage Grid'!D$14:D$50,MATCH($A160,ListDelegated,0)),0)</f>
        <v>0</v>
      </c>
      <c r="AC160" s="365">
        <f>_xlfn.IFNA(INDEX('Delegated Wage Grid'!E$14:E$50,MATCH($A160,ListDelegated,0)),0)</f>
        <v>0</v>
      </c>
      <c r="AD160" s="365">
        <f>_xlfn.IFNA(INDEX('Delegated Wage Grid'!F$14:F$50,MATCH($A160,ListDelegated,0)),0)</f>
        <v>0</v>
      </c>
      <c r="AE160" s="365">
        <f>_xlfn.IFNA(INDEX('Delegated Wage Grid'!G$14:G$50,MATCH($A160,ListDelegated,0)),0)</f>
        <v>0</v>
      </c>
      <c r="AF160" s="365">
        <f>_xlfn.IFNA(INDEX('Delegated Wage Grid'!H$14:H$50,MATCH($A160,ListDelegated,0)),0)</f>
        <v>0</v>
      </c>
      <c r="AG160" s="365">
        <f t="shared" si="11"/>
        <v>0</v>
      </c>
      <c r="AH160" s="365">
        <f t="shared" si="12"/>
        <v>0</v>
      </c>
    </row>
    <row r="161" spans="1:34" x14ac:dyDescent="0.25">
      <c r="A161" s="86"/>
      <c r="B161" s="65"/>
      <c r="C161" s="195"/>
      <c r="D161" s="245" t="str">
        <f>IF(ISBLANK(A161),"",IF(#REF!=0,"-",#REF!))</f>
        <v/>
      </c>
      <c r="E161" s="202"/>
      <c r="F161" s="246"/>
      <c r="G161" s="251" t="str">
        <f t="shared" si="9"/>
        <v/>
      </c>
      <c r="H161" s="227"/>
      <c r="I161" s="228"/>
      <c r="J161" s="228"/>
      <c r="K161" s="228"/>
      <c r="L161" s="229"/>
      <c r="M161" s="212"/>
      <c r="N161" s="213"/>
      <c r="O161" s="214"/>
      <c r="P161" s="214"/>
      <c r="Q161" s="214"/>
      <c r="R161" s="214"/>
      <c r="S161" s="215"/>
      <c r="T161" s="216"/>
      <c r="U161" s="215"/>
      <c r="V161" s="215"/>
      <c r="W161" s="217"/>
      <c r="X161" s="382" t="str">
        <f t="shared" si="10"/>
        <v/>
      </c>
      <c r="Y161" s="480"/>
      <c r="AA161" s="827">
        <f>_xlfn.IFNA(INDEX('Delegated Wage Grid'!C$14:C$50,MATCH($A161,ListDelegated,0)),0)</f>
        <v>0</v>
      </c>
      <c r="AB161" s="365">
        <f>_xlfn.IFNA(INDEX('Delegated Wage Grid'!D$14:D$50,MATCH($A161,ListDelegated,0)),0)</f>
        <v>0</v>
      </c>
      <c r="AC161" s="365">
        <f>_xlfn.IFNA(INDEX('Delegated Wage Grid'!E$14:E$50,MATCH($A161,ListDelegated,0)),0)</f>
        <v>0</v>
      </c>
      <c r="AD161" s="365">
        <f>_xlfn.IFNA(INDEX('Delegated Wage Grid'!F$14:F$50,MATCH($A161,ListDelegated,0)),0)</f>
        <v>0</v>
      </c>
      <c r="AE161" s="365">
        <f>_xlfn.IFNA(INDEX('Delegated Wage Grid'!G$14:G$50,MATCH($A161,ListDelegated,0)),0)</f>
        <v>0</v>
      </c>
      <c r="AF161" s="365">
        <f>_xlfn.IFNA(INDEX('Delegated Wage Grid'!H$14:H$50,MATCH($A161,ListDelegated,0)),0)</f>
        <v>0</v>
      </c>
      <c r="AG161" s="365">
        <f t="shared" si="11"/>
        <v>0</v>
      </c>
      <c r="AH161" s="365">
        <f t="shared" si="12"/>
        <v>0</v>
      </c>
    </row>
    <row r="162" spans="1:34" x14ac:dyDescent="0.25">
      <c r="A162" s="86"/>
      <c r="B162" s="65"/>
      <c r="C162" s="195"/>
      <c r="D162" s="245" t="str">
        <f>IF(ISBLANK(A162),"",IF(#REF!=0,"-",#REF!))</f>
        <v/>
      </c>
      <c r="E162" s="202"/>
      <c r="F162" s="246"/>
      <c r="G162" s="251" t="str">
        <f t="shared" si="9"/>
        <v/>
      </c>
      <c r="H162" s="227"/>
      <c r="I162" s="228"/>
      <c r="J162" s="228"/>
      <c r="K162" s="228"/>
      <c r="L162" s="229"/>
      <c r="M162" s="212"/>
      <c r="N162" s="213"/>
      <c r="O162" s="214"/>
      <c r="P162" s="214"/>
      <c r="Q162" s="214"/>
      <c r="R162" s="214"/>
      <c r="S162" s="215"/>
      <c r="T162" s="216"/>
      <c r="U162" s="215"/>
      <c r="V162" s="215"/>
      <c r="W162" s="217"/>
      <c r="X162" s="382" t="str">
        <f t="shared" si="10"/>
        <v/>
      </c>
      <c r="Y162" s="480"/>
      <c r="AA162" s="827">
        <f>_xlfn.IFNA(INDEX('Delegated Wage Grid'!C$14:C$50,MATCH($A162,ListDelegated,0)),0)</f>
        <v>0</v>
      </c>
      <c r="AB162" s="365">
        <f>_xlfn.IFNA(INDEX('Delegated Wage Grid'!D$14:D$50,MATCH($A162,ListDelegated,0)),0)</f>
        <v>0</v>
      </c>
      <c r="AC162" s="365">
        <f>_xlfn.IFNA(INDEX('Delegated Wage Grid'!E$14:E$50,MATCH($A162,ListDelegated,0)),0)</f>
        <v>0</v>
      </c>
      <c r="AD162" s="365">
        <f>_xlfn.IFNA(INDEX('Delegated Wage Grid'!F$14:F$50,MATCH($A162,ListDelegated,0)),0)</f>
        <v>0</v>
      </c>
      <c r="AE162" s="365">
        <f>_xlfn.IFNA(INDEX('Delegated Wage Grid'!G$14:G$50,MATCH($A162,ListDelegated,0)),0)</f>
        <v>0</v>
      </c>
      <c r="AF162" s="365">
        <f>_xlfn.IFNA(INDEX('Delegated Wage Grid'!H$14:H$50,MATCH($A162,ListDelegated,0)),0)</f>
        <v>0</v>
      </c>
      <c r="AG162" s="365">
        <f t="shared" si="11"/>
        <v>0</v>
      </c>
      <c r="AH162" s="365">
        <f t="shared" si="12"/>
        <v>0</v>
      </c>
    </row>
    <row r="163" spans="1:34" x14ac:dyDescent="0.25">
      <c r="A163" s="86"/>
      <c r="B163" s="65"/>
      <c r="C163" s="195"/>
      <c r="D163" s="245" t="str">
        <f>IF(ISBLANK(A163),"",IF(#REF!=0,"-",#REF!))</f>
        <v/>
      </c>
      <c r="E163" s="202"/>
      <c r="F163" s="246"/>
      <c r="G163" s="251" t="str">
        <f t="shared" si="9"/>
        <v/>
      </c>
      <c r="H163" s="227"/>
      <c r="I163" s="228"/>
      <c r="J163" s="228"/>
      <c r="K163" s="228"/>
      <c r="L163" s="229"/>
      <c r="M163" s="212"/>
      <c r="N163" s="213"/>
      <c r="O163" s="214"/>
      <c r="P163" s="214"/>
      <c r="Q163" s="214"/>
      <c r="R163" s="214"/>
      <c r="S163" s="215"/>
      <c r="T163" s="216"/>
      <c r="U163" s="215"/>
      <c r="V163" s="215"/>
      <c r="W163" s="217"/>
      <c r="X163" s="382" t="str">
        <f t="shared" si="10"/>
        <v/>
      </c>
      <c r="Y163" s="480"/>
      <c r="AA163" s="827">
        <f>_xlfn.IFNA(INDEX('Delegated Wage Grid'!C$14:C$50,MATCH($A163,ListDelegated,0)),0)</f>
        <v>0</v>
      </c>
      <c r="AB163" s="365">
        <f>_xlfn.IFNA(INDEX('Delegated Wage Grid'!D$14:D$50,MATCH($A163,ListDelegated,0)),0)</f>
        <v>0</v>
      </c>
      <c r="AC163" s="365">
        <f>_xlfn.IFNA(INDEX('Delegated Wage Grid'!E$14:E$50,MATCH($A163,ListDelegated,0)),0)</f>
        <v>0</v>
      </c>
      <c r="AD163" s="365">
        <f>_xlfn.IFNA(INDEX('Delegated Wage Grid'!F$14:F$50,MATCH($A163,ListDelegated,0)),0)</f>
        <v>0</v>
      </c>
      <c r="AE163" s="365">
        <f>_xlfn.IFNA(INDEX('Delegated Wage Grid'!G$14:G$50,MATCH($A163,ListDelegated,0)),0)</f>
        <v>0</v>
      </c>
      <c r="AF163" s="365">
        <f>_xlfn.IFNA(INDEX('Delegated Wage Grid'!H$14:H$50,MATCH($A163,ListDelegated,0)),0)</f>
        <v>0</v>
      </c>
      <c r="AG163" s="365">
        <f t="shared" si="11"/>
        <v>0</v>
      </c>
      <c r="AH163" s="365">
        <f t="shared" si="12"/>
        <v>0</v>
      </c>
    </row>
    <row r="164" spans="1:34" x14ac:dyDescent="0.25">
      <c r="A164" s="86"/>
      <c r="B164" s="65"/>
      <c r="C164" s="195"/>
      <c r="D164" s="245" t="str">
        <f>IF(ISBLANK(A164),"",IF(#REF!=0,"-",#REF!))</f>
        <v/>
      </c>
      <c r="E164" s="202"/>
      <c r="F164" s="246"/>
      <c r="G164" s="251" t="str">
        <f t="shared" si="9"/>
        <v/>
      </c>
      <c r="H164" s="227"/>
      <c r="I164" s="228"/>
      <c r="J164" s="228"/>
      <c r="K164" s="228"/>
      <c r="L164" s="229"/>
      <c r="M164" s="212"/>
      <c r="N164" s="213"/>
      <c r="O164" s="214"/>
      <c r="P164" s="214"/>
      <c r="Q164" s="214"/>
      <c r="R164" s="214"/>
      <c r="S164" s="215"/>
      <c r="T164" s="216"/>
      <c r="U164" s="215"/>
      <c r="V164" s="215"/>
      <c r="W164" s="217"/>
      <c r="X164" s="382" t="str">
        <f t="shared" si="10"/>
        <v/>
      </c>
      <c r="Y164" s="480"/>
      <c r="AA164" s="827">
        <f>_xlfn.IFNA(INDEX('Delegated Wage Grid'!C$14:C$50,MATCH($A164,ListDelegated,0)),0)</f>
        <v>0</v>
      </c>
      <c r="AB164" s="365">
        <f>_xlfn.IFNA(INDEX('Delegated Wage Grid'!D$14:D$50,MATCH($A164,ListDelegated,0)),0)</f>
        <v>0</v>
      </c>
      <c r="AC164" s="365">
        <f>_xlfn.IFNA(INDEX('Delegated Wage Grid'!E$14:E$50,MATCH($A164,ListDelegated,0)),0)</f>
        <v>0</v>
      </c>
      <c r="AD164" s="365">
        <f>_xlfn.IFNA(INDEX('Delegated Wage Grid'!F$14:F$50,MATCH($A164,ListDelegated,0)),0)</f>
        <v>0</v>
      </c>
      <c r="AE164" s="365">
        <f>_xlfn.IFNA(INDEX('Delegated Wage Grid'!G$14:G$50,MATCH($A164,ListDelegated,0)),0)</f>
        <v>0</v>
      </c>
      <c r="AF164" s="365">
        <f>_xlfn.IFNA(INDEX('Delegated Wage Grid'!H$14:H$50,MATCH($A164,ListDelegated,0)),0)</f>
        <v>0</v>
      </c>
      <c r="AG164" s="365">
        <f t="shared" si="11"/>
        <v>0</v>
      </c>
      <c r="AH164" s="365">
        <f t="shared" si="12"/>
        <v>0</v>
      </c>
    </row>
    <row r="165" spans="1:34" x14ac:dyDescent="0.25">
      <c r="A165" s="86"/>
      <c r="B165" s="65"/>
      <c r="C165" s="195"/>
      <c r="D165" s="245" t="str">
        <f>IF(ISBLANK(A165),"",IF(#REF!=0,"-",#REF!))</f>
        <v/>
      </c>
      <c r="E165" s="202"/>
      <c r="F165" s="246"/>
      <c r="G165" s="251" t="str">
        <f t="shared" si="9"/>
        <v/>
      </c>
      <c r="H165" s="227"/>
      <c r="I165" s="228"/>
      <c r="J165" s="228"/>
      <c r="K165" s="228"/>
      <c r="L165" s="229"/>
      <c r="M165" s="212"/>
      <c r="N165" s="213"/>
      <c r="O165" s="214"/>
      <c r="P165" s="214"/>
      <c r="Q165" s="214"/>
      <c r="R165" s="214"/>
      <c r="S165" s="215"/>
      <c r="T165" s="216"/>
      <c r="U165" s="215"/>
      <c r="V165" s="215"/>
      <c r="W165" s="217"/>
      <c r="X165" s="382" t="str">
        <f t="shared" si="10"/>
        <v/>
      </c>
      <c r="Y165" s="480"/>
      <c r="AA165" s="827">
        <f>_xlfn.IFNA(INDEX('Delegated Wage Grid'!C$14:C$50,MATCH($A165,ListDelegated,0)),0)</f>
        <v>0</v>
      </c>
      <c r="AB165" s="365">
        <f>_xlfn.IFNA(INDEX('Delegated Wage Grid'!D$14:D$50,MATCH($A165,ListDelegated,0)),0)</f>
        <v>0</v>
      </c>
      <c r="AC165" s="365">
        <f>_xlfn.IFNA(INDEX('Delegated Wage Grid'!E$14:E$50,MATCH($A165,ListDelegated,0)),0)</f>
        <v>0</v>
      </c>
      <c r="AD165" s="365">
        <f>_xlfn.IFNA(INDEX('Delegated Wage Grid'!F$14:F$50,MATCH($A165,ListDelegated,0)),0)</f>
        <v>0</v>
      </c>
      <c r="AE165" s="365">
        <f>_xlfn.IFNA(INDEX('Delegated Wage Grid'!G$14:G$50,MATCH($A165,ListDelegated,0)),0)</f>
        <v>0</v>
      </c>
      <c r="AF165" s="365">
        <f>_xlfn.IFNA(INDEX('Delegated Wage Grid'!H$14:H$50,MATCH($A165,ListDelegated,0)),0)</f>
        <v>0</v>
      </c>
      <c r="AG165" s="365">
        <f t="shared" si="11"/>
        <v>0</v>
      </c>
      <c r="AH165" s="365">
        <f t="shared" si="12"/>
        <v>0</v>
      </c>
    </row>
    <row r="166" spans="1:34" x14ac:dyDescent="0.25">
      <c r="A166" s="86"/>
      <c r="B166" s="65"/>
      <c r="C166" s="195"/>
      <c r="D166" s="245" t="str">
        <f>IF(ISBLANK(A166),"",IF(#REF!=0,"-",#REF!))</f>
        <v/>
      </c>
      <c r="E166" s="202"/>
      <c r="F166" s="246"/>
      <c r="G166" s="251" t="str">
        <f t="shared" si="9"/>
        <v/>
      </c>
      <c r="H166" s="227"/>
      <c r="I166" s="228"/>
      <c r="J166" s="228"/>
      <c r="K166" s="228"/>
      <c r="L166" s="229"/>
      <c r="M166" s="212"/>
      <c r="N166" s="213"/>
      <c r="O166" s="214"/>
      <c r="P166" s="214"/>
      <c r="Q166" s="214"/>
      <c r="R166" s="214"/>
      <c r="S166" s="215"/>
      <c r="T166" s="216"/>
      <c r="U166" s="215"/>
      <c r="V166" s="215"/>
      <c r="W166" s="217"/>
      <c r="X166" s="382" t="str">
        <f t="shared" si="10"/>
        <v/>
      </c>
      <c r="Y166" s="480"/>
      <c r="AA166" s="827">
        <f>_xlfn.IFNA(INDEX('Delegated Wage Grid'!C$14:C$50,MATCH($A166,ListDelegated,0)),0)</f>
        <v>0</v>
      </c>
      <c r="AB166" s="365">
        <f>_xlfn.IFNA(INDEX('Delegated Wage Grid'!D$14:D$50,MATCH($A166,ListDelegated,0)),0)</f>
        <v>0</v>
      </c>
      <c r="AC166" s="365">
        <f>_xlfn.IFNA(INDEX('Delegated Wage Grid'!E$14:E$50,MATCH($A166,ListDelegated,0)),0)</f>
        <v>0</v>
      </c>
      <c r="AD166" s="365">
        <f>_xlfn.IFNA(INDEX('Delegated Wage Grid'!F$14:F$50,MATCH($A166,ListDelegated,0)),0)</f>
        <v>0</v>
      </c>
      <c r="AE166" s="365">
        <f>_xlfn.IFNA(INDEX('Delegated Wage Grid'!G$14:G$50,MATCH($A166,ListDelegated,0)),0)</f>
        <v>0</v>
      </c>
      <c r="AF166" s="365">
        <f>_xlfn.IFNA(INDEX('Delegated Wage Grid'!H$14:H$50,MATCH($A166,ListDelegated,0)),0)</f>
        <v>0</v>
      </c>
      <c r="AG166" s="365">
        <f t="shared" si="11"/>
        <v>0</v>
      </c>
      <c r="AH166" s="365">
        <f t="shared" si="12"/>
        <v>0</v>
      </c>
    </row>
    <row r="167" spans="1:34" x14ac:dyDescent="0.25">
      <c r="A167" s="86"/>
      <c r="B167" s="65"/>
      <c r="C167" s="195"/>
      <c r="D167" s="245" t="str">
        <f>IF(ISBLANK(A167),"",IF(#REF!=0,"-",#REF!))</f>
        <v/>
      </c>
      <c r="E167" s="202"/>
      <c r="F167" s="246"/>
      <c r="G167" s="251" t="str">
        <f t="shared" si="9"/>
        <v/>
      </c>
      <c r="H167" s="227"/>
      <c r="I167" s="228"/>
      <c r="J167" s="228"/>
      <c r="K167" s="228"/>
      <c r="L167" s="229"/>
      <c r="M167" s="212"/>
      <c r="N167" s="213"/>
      <c r="O167" s="214"/>
      <c r="P167" s="214"/>
      <c r="Q167" s="214"/>
      <c r="R167" s="214"/>
      <c r="S167" s="215"/>
      <c r="T167" s="216"/>
      <c r="U167" s="215"/>
      <c r="V167" s="215"/>
      <c r="W167" s="217"/>
      <c r="X167" s="382" t="str">
        <f t="shared" si="10"/>
        <v/>
      </c>
      <c r="Y167" s="480"/>
      <c r="AA167" s="827">
        <f>_xlfn.IFNA(INDEX('Delegated Wage Grid'!C$14:C$50,MATCH($A167,ListDelegated,0)),0)</f>
        <v>0</v>
      </c>
      <c r="AB167" s="365">
        <f>_xlfn.IFNA(INDEX('Delegated Wage Grid'!D$14:D$50,MATCH($A167,ListDelegated,0)),0)</f>
        <v>0</v>
      </c>
      <c r="AC167" s="365">
        <f>_xlfn.IFNA(INDEX('Delegated Wage Grid'!E$14:E$50,MATCH($A167,ListDelegated,0)),0)</f>
        <v>0</v>
      </c>
      <c r="AD167" s="365">
        <f>_xlfn.IFNA(INDEX('Delegated Wage Grid'!F$14:F$50,MATCH($A167,ListDelegated,0)),0)</f>
        <v>0</v>
      </c>
      <c r="AE167" s="365">
        <f>_xlfn.IFNA(INDEX('Delegated Wage Grid'!G$14:G$50,MATCH($A167,ListDelegated,0)),0)</f>
        <v>0</v>
      </c>
      <c r="AF167" s="365">
        <f>_xlfn.IFNA(INDEX('Delegated Wage Grid'!H$14:H$50,MATCH($A167,ListDelegated,0)),0)</f>
        <v>0</v>
      </c>
      <c r="AG167" s="365">
        <f t="shared" si="11"/>
        <v>0</v>
      </c>
      <c r="AH167" s="365">
        <f t="shared" si="12"/>
        <v>0</v>
      </c>
    </row>
    <row r="168" spans="1:34" x14ac:dyDescent="0.25">
      <c r="A168" s="86"/>
      <c r="B168" s="65"/>
      <c r="C168" s="195"/>
      <c r="D168" s="245" t="str">
        <f>IF(ISBLANK(A168),"",IF(#REF!=0,"-",#REF!))</f>
        <v/>
      </c>
      <c r="E168" s="202"/>
      <c r="F168" s="246"/>
      <c r="G168" s="251" t="str">
        <f t="shared" si="9"/>
        <v/>
      </c>
      <c r="H168" s="227"/>
      <c r="I168" s="228"/>
      <c r="J168" s="228"/>
      <c r="K168" s="228"/>
      <c r="L168" s="229"/>
      <c r="M168" s="212"/>
      <c r="N168" s="213"/>
      <c r="O168" s="214"/>
      <c r="P168" s="214"/>
      <c r="Q168" s="214"/>
      <c r="R168" s="214"/>
      <c r="S168" s="215"/>
      <c r="T168" s="216"/>
      <c r="U168" s="215"/>
      <c r="V168" s="215"/>
      <c r="W168" s="217"/>
      <c r="X168" s="382" t="str">
        <f t="shared" si="10"/>
        <v/>
      </c>
      <c r="Y168" s="480"/>
      <c r="AA168" s="827">
        <f>_xlfn.IFNA(INDEX('Delegated Wage Grid'!C$14:C$50,MATCH($A168,ListDelegated,0)),0)</f>
        <v>0</v>
      </c>
      <c r="AB168" s="365">
        <f>_xlfn.IFNA(INDEX('Delegated Wage Grid'!D$14:D$50,MATCH($A168,ListDelegated,0)),0)</f>
        <v>0</v>
      </c>
      <c r="AC168" s="365">
        <f>_xlfn.IFNA(INDEX('Delegated Wage Grid'!E$14:E$50,MATCH($A168,ListDelegated,0)),0)</f>
        <v>0</v>
      </c>
      <c r="AD168" s="365">
        <f>_xlfn.IFNA(INDEX('Delegated Wage Grid'!F$14:F$50,MATCH($A168,ListDelegated,0)),0)</f>
        <v>0</v>
      </c>
      <c r="AE168" s="365">
        <f>_xlfn.IFNA(INDEX('Delegated Wage Grid'!G$14:G$50,MATCH($A168,ListDelegated,0)),0)</f>
        <v>0</v>
      </c>
      <c r="AF168" s="365">
        <f>_xlfn.IFNA(INDEX('Delegated Wage Grid'!H$14:H$50,MATCH($A168,ListDelegated,0)),0)</f>
        <v>0</v>
      </c>
      <c r="AG168" s="365">
        <f t="shared" si="11"/>
        <v>0</v>
      </c>
      <c r="AH168" s="365">
        <f t="shared" si="12"/>
        <v>0</v>
      </c>
    </row>
    <row r="169" spans="1:34" x14ac:dyDescent="0.25">
      <c r="A169" s="86"/>
      <c r="B169" s="65"/>
      <c r="C169" s="195"/>
      <c r="D169" s="245" t="str">
        <f>IF(ISBLANK(A169),"",IF(#REF!=0,"-",#REF!))</f>
        <v/>
      </c>
      <c r="E169" s="202"/>
      <c r="F169" s="246"/>
      <c r="G169" s="251" t="str">
        <f t="shared" si="9"/>
        <v/>
      </c>
      <c r="H169" s="227"/>
      <c r="I169" s="228"/>
      <c r="J169" s="228"/>
      <c r="K169" s="228"/>
      <c r="L169" s="229"/>
      <c r="M169" s="212"/>
      <c r="N169" s="213"/>
      <c r="O169" s="214"/>
      <c r="P169" s="214"/>
      <c r="Q169" s="214"/>
      <c r="R169" s="214"/>
      <c r="S169" s="215"/>
      <c r="T169" s="216"/>
      <c r="U169" s="215"/>
      <c r="V169" s="215"/>
      <c r="W169" s="217"/>
      <c r="X169" s="382" t="str">
        <f t="shared" si="10"/>
        <v/>
      </c>
      <c r="Y169" s="480"/>
      <c r="AA169" s="827">
        <f>_xlfn.IFNA(INDEX('Delegated Wage Grid'!C$14:C$50,MATCH($A169,ListDelegated,0)),0)</f>
        <v>0</v>
      </c>
      <c r="AB169" s="365">
        <f>_xlfn.IFNA(INDEX('Delegated Wage Grid'!D$14:D$50,MATCH($A169,ListDelegated,0)),0)</f>
        <v>0</v>
      </c>
      <c r="AC169" s="365">
        <f>_xlfn.IFNA(INDEX('Delegated Wage Grid'!E$14:E$50,MATCH($A169,ListDelegated,0)),0)</f>
        <v>0</v>
      </c>
      <c r="AD169" s="365">
        <f>_xlfn.IFNA(INDEX('Delegated Wage Grid'!F$14:F$50,MATCH($A169,ListDelegated,0)),0)</f>
        <v>0</v>
      </c>
      <c r="AE169" s="365">
        <f>_xlfn.IFNA(INDEX('Delegated Wage Grid'!G$14:G$50,MATCH($A169,ListDelegated,0)),0)</f>
        <v>0</v>
      </c>
      <c r="AF169" s="365">
        <f>_xlfn.IFNA(INDEX('Delegated Wage Grid'!H$14:H$50,MATCH($A169,ListDelegated,0)),0)</f>
        <v>0</v>
      </c>
      <c r="AG169" s="365">
        <f t="shared" si="11"/>
        <v>0</v>
      </c>
      <c r="AH169" s="365">
        <f t="shared" si="12"/>
        <v>0</v>
      </c>
    </row>
    <row r="170" spans="1:34" x14ac:dyDescent="0.25">
      <c r="A170" s="86"/>
      <c r="B170" s="65"/>
      <c r="C170" s="195"/>
      <c r="D170" s="245" t="str">
        <f>IF(ISBLANK(A170),"",IF(#REF!=0,"-",#REF!))</f>
        <v/>
      </c>
      <c r="E170" s="202"/>
      <c r="F170" s="246"/>
      <c r="G170" s="251" t="str">
        <f t="shared" si="9"/>
        <v/>
      </c>
      <c r="H170" s="227"/>
      <c r="I170" s="228"/>
      <c r="J170" s="228"/>
      <c r="K170" s="228"/>
      <c r="L170" s="229"/>
      <c r="M170" s="212"/>
      <c r="N170" s="213"/>
      <c r="O170" s="214"/>
      <c r="P170" s="214"/>
      <c r="Q170" s="214"/>
      <c r="R170" s="214"/>
      <c r="S170" s="215"/>
      <c r="T170" s="216"/>
      <c r="U170" s="215"/>
      <c r="V170" s="215"/>
      <c r="W170" s="217"/>
      <c r="X170" s="382" t="str">
        <f t="shared" si="10"/>
        <v/>
      </c>
      <c r="Y170" s="480"/>
      <c r="AA170" s="827">
        <f>_xlfn.IFNA(INDEX('Delegated Wage Grid'!C$14:C$50,MATCH($A170,ListDelegated,0)),0)</f>
        <v>0</v>
      </c>
      <c r="AB170" s="365">
        <f>_xlfn.IFNA(INDEX('Delegated Wage Grid'!D$14:D$50,MATCH($A170,ListDelegated,0)),0)</f>
        <v>0</v>
      </c>
      <c r="AC170" s="365">
        <f>_xlfn.IFNA(INDEX('Delegated Wage Grid'!E$14:E$50,MATCH($A170,ListDelegated,0)),0)</f>
        <v>0</v>
      </c>
      <c r="AD170" s="365">
        <f>_xlfn.IFNA(INDEX('Delegated Wage Grid'!F$14:F$50,MATCH($A170,ListDelegated,0)),0)</f>
        <v>0</v>
      </c>
      <c r="AE170" s="365">
        <f>_xlfn.IFNA(INDEX('Delegated Wage Grid'!G$14:G$50,MATCH($A170,ListDelegated,0)),0)</f>
        <v>0</v>
      </c>
      <c r="AF170" s="365">
        <f>_xlfn.IFNA(INDEX('Delegated Wage Grid'!H$14:H$50,MATCH($A170,ListDelegated,0)),0)</f>
        <v>0</v>
      </c>
      <c r="AG170" s="365">
        <f t="shared" si="11"/>
        <v>0</v>
      </c>
      <c r="AH170" s="365">
        <f t="shared" si="12"/>
        <v>0</v>
      </c>
    </row>
    <row r="171" spans="1:34" x14ac:dyDescent="0.25">
      <c r="A171" s="86"/>
      <c r="B171" s="65"/>
      <c r="C171" s="195"/>
      <c r="D171" s="245" t="str">
        <f>IF(ISBLANK(A171),"",IF(#REF!=0,"-",#REF!))</f>
        <v/>
      </c>
      <c r="E171" s="202"/>
      <c r="F171" s="246"/>
      <c r="G171" s="251" t="str">
        <f t="shared" si="9"/>
        <v/>
      </c>
      <c r="H171" s="227"/>
      <c r="I171" s="228"/>
      <c r="J171" s="228"/>
      <c r="K171" s="228"/>
      <c r="L171" s="229"/>
      <c r="M171" s="212"/>
      <c r="N171" s="213"/>
      <c r="O171" s="214"/>
      <c r="P171" s="214"/>
      <c r="Q171" s="214"/>
      <c r="R171" s="214"/>
      <c r="S171" s="215"/>
      <c r="T171" s="216"/>
      <c r="U171" s="215"/>
      <c r="V171" s="215"/>
      <c r="W171" s="217"/>
      <c r="X171" s="382" t="str">
        <f t="shared" si="10"/>
        <v/>
      </c>
      <c r="Y171" s="480"/>
      <c r="AA171" s="827">
        <f>_xlfn.IFNA(INDEX('Delegated Wage Grid'!C$14:C$50,MATCH($A171,ListDelegated,0)),0)</f>
        <v>0</v>
      </c>
      <c r="AB171" s="365">
        <f>_xlfn.IFNA(INDEX('Delegated Wage Grid'!D$14:D$50,MATCH($A171,ListDelegated,0)),0)</f>
        <v>0</v>
      </c>
      <c r="AC171" s="365">
        <f>_xlfn.IFNA(INDEX('Delegated Wage Grid'!E$14:E$50,MATCH($A171,ListDelegated,0)),0)</f>
        <v>0</v>
      </c>
      <c r="AD171" s="365">
        <f>_xlfn.IFNA(INDEX('Delegated Wage Grid'!F$14:F$50,MATCH($A171,ListDelegated,0)),0)</f>
        <v>0</v>
      </c>
      <c r="AE171" s="365">
        <f>_xlfn.IFNA(INDEX('Delegated Wage Grid'!G$14:G$50,MATCH($A171,ListDelegated,0)),0)</f>
        <v>0</v>
      </c>
      <c r="AF171" s="365">
        <f>_xlfn.IFNA(INDEX('Delegated Wage Grid'!H$14:H$50,MATCH($A171,ListDelegated,0)),0)</f>
        <v>0</v>
      </c>
      <c r="AG171" s="365">
        <f t="shared" si="11"/>
        <v>0</v>
      </c>
      <c r="AH171" s="365">
        <f t="shared" si="12"/>
        <v>0</v>
      </c>
    </row>
    <row r="172" spans="1:34" x14ac:dyDescent="0.25">
      <c r="A172" s="86"/>
      <c r="B172" s="65"/>
      <c r="C172" s="195"/>
      <c r="D172" s="245" t="str">
        <f>IF(ISBLANK(A172),"",IF(#REF!=0,"-",#REF!))</f>
        <v/>
      </c>
      <c r="E172" s="202"/>
      <c r="F172" s="246"/>
      <c r="G172" s="251" t="str">
        <f t="shared" si="9"/>
        <v/>
      </c>
      <c r="H172" s="227"/>
      <c r="I172" s="228"/>
      <c r="J172" s="228"/>
      <c r="K172" s="228"/>
      <c r="L172" s="229"/>
      <c r="M172" s="212"/>
      <c r="N172" s="213"/>
      <c r="O172" s="214"/>
      <c r="P172" s="214"/>
      <c r="Q172" s="214"/>
      <c r="R172" s="214"/>
      <c r="S172" s="215"/>
      <c r="T172" s="216"/>
      <c r="U172" s="215"/>
      <c r="V172" s="215"/>
      <c r="W172" s="217"/>
      <c r="X172" s="382" t="str">
        <f t="shared" si="10"/>
        <v/>
      </c>
      <c r="Y172" s="480"/>
      <c r="AA172" s="827">
        <f>_xlfn.IFNA(INDEX('Delegated Wage Grid'!C$14:C$50,MATCH($A172,ListDelegated,0)),0)</f>
        <v>0</v>
      </c>
      <c r="AB172" s="365">
        <f>_xlfn.IFNA(INDEX('Delegated Wage Grid'!D$14:D$50,MATCH($A172,ListDelegated,0)),0)</f>
        <v>0</v>
      </c>
      <c r="AC172" s="365">
        <f>_xlfn.IFNA(INDEX('Delegated Wage Grid'!E$14:E$50,MATCH($A172,ListDelegated,0)),0)</f>
        <v>0</v>
      </c>
      <c r="AD172" s="365">
        <f>_xlfn.IFNA(INDEX('Delegated Wage Grid'!F$14:F$50,MATCH($A172,ListDelegated,0)),0)</f>
        <v>0</v>
      </c>
      <c r="AE172" s="365">
        <f>_xlfn.IFNA(INDEX('Delegated Wage Grid'!G$14:G$50,MATCH($A172,ListDelegated,0)),0)</f>
        <v>0</v>
      </c>
      <c r="AF172" s="365">
        <f>_xlfn.IFNA(INDEX('Delegated Wage Grid'!H$14:H$50,MATCH($A172,ListDelegated,0)),0)</f>
        <v>0</v>
      </c>
      <c r="AG172" s="365">
        <f t="shared" si="11"/>
        <v>0</v>
      </c>
      <c r="AH172" s="365">
        <f t="shared" si="12"/>
        <v>0</v>
      </c>
    </row>
    <row r="173" spans="1:34" x14ac:dyDescent="0.25">
      <c r="A173" s="86"/>
      <c r="B173" s="65"/>
      <c r="C173" s="195"/>
      <c r="D173" s="245" t="str">
        <f>IF(ISBLANK(A173),"",IF(#REF!=0,"-",#REF!))</f>
        <v/>
      </c>
      <c r="E173" s="202"/>
      <c r="F173" s="246"/>
      <c r="G173" s="251" t="str">
        <f t="shared" si="9"/>
        <v/>
      </c>
      <c r="H173" s="227"/>
      <c r="I173" s="228"/>
      <c r="J173" s="228"/>
      <c r="K173" s="228"/>
      <c r="L173" s="229"/>
      <c r="M173" s="212"/>
      <c r="N173" s="213"/>
      <c r="O173" s="214"/>
      <c r="P173" s="214"/>
      <c r="Q173" s="214"/>
      <c r="R173" s="214"/>
      <c r="S173" s="215"/>
      <c r="T173" s="216"/>
      <c r="U173" s="215"/>
      <c r="V173" s="215"/>
      <c r="W173" s="217"/>
      <c r="X173" s="382" t="str">
        <f t="shared" si="10"/>
        <v/>
      </c>
      <c r="Y173" s="480"/>
      <c r="AA173" s="827">
        <f>_xlfn.IFNA(INDEX('Delegated Wage Grid'!C$14:C$50,MATCH($A173,ListDelegated,0)),0)</f>
        <v>0</v>
      </c>
      <c r="AB173" s="365">
        <f>_xlfn.IFNA(INDEX('Delegated Wage Grid'!D$14:D$50,MATCH($A173,ListDelegated,0)),0)</f>
        <v>0</v>
      </c>
      <c r="AC173" s="365">
        <f>_xlfn.IFNA(INDEX('Delegated Wage Grid'!E$14:E$50,MATCH($A173,ListDelegated,0)),0)</f>
        <v>0</v>
      </c>
      <c r="AD173" s="365">
        <f>_xlfn.IFNA(INDEX('Delegated Wage Grid'!F$14:F$50,MATCH($A173,ListDelegated,0)),0)</f>
        <v>0</v>
      </c>
      <c r="AE173" s="365">
        <f>_xlfn.IFNA(INDEX('Delegated Wage Grid'!G$14:G$50,MATCH($A173,ListDelegated,0)),0)</f>
        <v>0</v>
      </c>
      <c r="AF173" s="365">
        <f>_xlfn.IFNA(INDEX('Delegated Wage Grid'!H$14:H$50,MATCH($A173,ListDelegated,0)),0)</f>
        <v>0</v>
      </c>
      <c r="AG173" s="365">
        <f t="shared" si="11"/>
        <v>0</v>
      </c>
      <c r="AH173" s="365">
        <f t="shared" si="12"/>
        <v>0</v>
      </c>
    </row>
    <row r="174" spans="1:34" x14ac:dyDescent="0.25">
      <c r="A174" s="86"/>
      <c r="B174" s="65"/>
      <c r="C174" s="195"/>
      <c r="D174" s="245" t="str">
        <f>IF(ISBLANK(A174),"",IF(#REF!=0,"-",#REF!))</f>
        <v/>
      </c>
      <c r="E174" s="202"/>
      <c r="F174" s="246"/>
      <c r="G174" s="251" t="str">
        <f t="shared" si="9"/>
        <v/>
      </c>
      <c r="H174" s="227"/>
      <c r="I174" s="228"/>
      <c r="J174" s="228"/>
      <c r="K174" s="228"/>
      <c r="L174" s="229"/>
      <c r="M174" s="212"/>
      <c r="N174" s="213"/>
      <c r="O174" s="214"/>
      <c r="P174" s="214"/>
      <c r="Q174" s="214"/>
      <c r="R174" s="214"/>
      <c r="S174" s="215"/>
      <c r="T174" s="216"/>
      <c r="U174" s="215"/>
      <c r="V174" s="215"/>
      <c r="W174" s="217"/>
      <c r="X174" s="382" t="str">
        <f t="shared" si="10"/>
        <v/>
      </c>
      <c r="Y174" s="480"/>
      <c r="AA174" s="827">
        <f>_xlfn.IFNA(INDEX('Delegated Wage Grid'!C$14:C$50,MATCH($A174,ListDelegated,0)),0)</f>
        <v>0</v>
      </c>
      <c r="AB174" s="365">
        <f>_xlfn.IFNA(INDEX('Delegated Wage Grid'!D$14:D$50,MATCH($A174,ListDelegated,0)),0)</f>
        <v>0</v>
      </c>
      <c r="AC174" s="365">
        <f>_xlfn.IFNA(INDEX('Delegated Wage Grid'!E$14:E$50,MATCH($A174,ListDelegated,0)),0)</f>
        <v>0</v>
      </c>
      <c r="AD174" s="365">
        <f>_xlfn.IFNA(INDEX('Delegated Wage Grid'!F$14:F$50,MATCH($A174,ListDelegated,0)),0)</f>
        <v>0</v>
      </c>
      <c r="AE174" s="365">
        <f>_xlfn.IFNA(INDEX('Delegated Wage Grid'!G$14:G$50,MATCH($A174,ListDelegated,0)),0)</f>
        <v>0</v>
      </c>
      <c r="AF174" s="365">
        <f>_xlfn.IFNA(INDEX('Delegated Wage Grid'!H$14:H$50,MATCH($A174,ListDelegated,0)),0)</f>
        <v>0</v>
      </c>
      <c r="AG174" s="365">
        <f t="shared" si="11"/>
        <v>0</v>
      </c>
      <c r="AH174" s="365">
        <f t="shared" si="12"/>
        <v>0</v>
      </c>
    </row>
    <row r="175" spans="1:34" x14ac:dyDescent="0.25">
      <c r="A175" s="86"/>
      <c r="B175" s="65"/>
      <c r="C175" s="195"/>
      <c r="D175" s="245" t="str">
        <f>IF(ISBLANK(A175),"",IF(#REF!=0,"-",#REF!))</f>
        <v/>
      </c>
      <c r="E175" s="202"/>
      <c r="F175" s="246"/>
      <c r="G175" s="251" t="str">
        <f t="shared" si="9"/>
        <v/>
      </c>
      <c r="H175" s="227"/>
      <c r="I175" s="228"/>
      <c r="J175" s="228"/>
      <c r="K175" s="228"/>
      <c r="L175" s="229"/>
      <c r="M175" s="212"/>
      <c r="N175" s="213"/>
      <c r="O175" s="214"/>
      <c r="P175" s="214"/>
      <c r="Q175" s="214"/>
      <c r="R175" s="214"/>
      <c r="S175" s="215"/>
      <c r="T175" s="216"/>
      <c r="U175" s="215"/>
      <c r="V175" s="215"/>
      <c r="W175" s="217"/>
      <c r="X175" s="382" t="str">
        <f t="shared" si="10"/>
        <v/>
      </c>
      <c r="Y175" s="480"/>
      <c r="AA175" s="827">
        <f>_xlfn.IFNA(INDEX('Delegated Wage Grid'!C$14:C$50,MATCH($A175,ListDelegated,0)),0)</f>
        <v>0</v>
      </c>
      <c r="AB175" s="365">
        <f>_xlfn.IFNA(INDEX('Delegated Wage Grid'!D$14:D$50,MATCH($A175,ListDelegated,0)),0)</f>
        <v>0</v>
      </c>
      <c r="AC175" s="365">
        <f>_xlfn.IFNA(INDEX('Delegated Wage Grid'!E$14:E$50,MATCH($A175,ListDelegated,0)),0)</f>
        <v>0</v>
      </c>
      <c r="AD175" s="365">
        <f>_xlfn.IFNA(INDEX('Delegated Wage Grid'!F$14:F$50,MATCH($A175,ListDelegated,0)),0)</f>
        <v>0</v>
      </c>
      <c r="AE175" s="365">
        <f>_xlfn.IFNA(INDEX('Delegated Wage Grid'!G$14:G$50,MATCH($A175,ListDelegated,0)),0)</f>
        <v>0</v>
      </c>
      <c r="AF175" s="365">
        <f>_xlfn.IFNA(INDEX('Delegated Wage Grid'!H$14:H$50,MATCH($A175,ListDelegated,0)),0)</f>
        <v>0</v>
      </c>
      <c r="AG175" s="365">
        <f t="shared" si="11"/>
        <v>0</v>
      </c>
      <c r="AH175" s="365">
        <f t="shared" si="12"/>
        <v>0</v>
      </c>
    </row>
    <row r="176" spans="1:34" x14ac:dyDescent="0.25">
      <c r="A176" s="86"/>
      <c r="B176" s="65"/>
      <c r="C176" s="195"/>
      <c r="D176" s="245" t="str">
        <f>IF(ISBLANK(A176),"",IF(#REF!=0,"-",#REF!))</f>
        <v/>
      </c>
      <c r="E176" s="202"/>
      <c r="F176" s="246"/>
      <c r="G176" s="251" t="str">
        <f t="shared" si="9"/>
        <v/>
      </c>
      <c r="H176" s="227"/>
      <c r="I176" s="228"/>
      <c r="J176" s="228"/>
      <c r="K176" s="228"/>
      <c r="L176" s="229"/>
      <c r="M176" s="212"/>
      <c r="N176" s="213"/>
      <c r="O176" s="214"/>
      <c r="P176" s="214"/>
      <c r="Q176" s="214"/>
      <c r="R176" s="214"/>
      <c r="S176" s="215"/>
      <c r="T176" s="216"/>
      <c r="U176" s="215"/>
      <c r="V176" s="215"/>
      <c r="W176" s="217"/>
      <c r="X176" s="382" t="str">
        <f t="shared" si="10"/>
        <v/>
      </c>
      <c r="Y176" s="480"/>
      <c r="AA176" s="827">
        <f>_xlfn.IFNA(INDEX('Delegated Wage Grid'!C$14:C$50,MATCH($A176,ListDelegated,0)),0)</f>
        <v>0</v>
      </c>
      <c r="AB176" s="365">
        <f>_xlfn.IFNA(INDEX('Delegated Wage Grid'!D$14:D$50,MATCH($A176,ListDelegated,0)),0)</f>
        <v>0</v>
      </c>
      <c r="AC176" s="365">
        <f>_xlfn.IFNA(INDEX('Delegated Wage Grid'!E$14:E$50,MATCH($A176,ListDelegated,0)),0)</f>
        <v>0</v>
      </c>
      <c r="AD176" s="365">
        <f>_xlfn.IFNA(INDEX('Delegated Wage Grid'!F$14:F$50,MATCH($A176,ListDelegated,0)),0)</f>
        <v>0</v>
      </c>
      <c r="AE176" s="365">
        <f>_xlfn.IFNA(INDEX('Delegated Wage Grid'!G$14:G$50,MATCH($A176,ListDelegated,0)),0)</f>
        <v>0</v>
      </c>
      <c r="AF176" s="365">
        <f>_xlfn.IFNA(INDEX('Delegated Wage Grid'!H$14:H$50,MATCH($A176,ListDelegated,0)),0)</f>
        <v>0</v>
      </c>
      <c r="AG176" s="365">
        <f t="shared" si="11"/>
        <v>0</v>
      </c>
      <c r="AH176" s="365">
        <f t="shared" si="12"/>
        <v>0</v>
      </c>
    </row>
    <row r="177" spans="1:34" x14ac:dyDescent="0.25">
      <c r="A177" s="86"/>
      <c r="B177" s="65"/>
      <c r="C177" s="195"/>
      <c r="D177" s="245" t="str">
        <f>IF(ISBLANK(A177),"",IF(#REF!=0,"-",#REF!))</f>
        <v/>
      </c>
      <c r="E177" s="202"/>
      <c r="F177" s="246"/>
      <c r="G177" s="251" t="str">
        <f t="shared" si="9"/>
        <v/>
      </c>
      <c r="H177" s="227"/>
      <c r="I177" s="228"/>
      <c r="J177" s="228"/>
      <c r="K177" s="228"/>
      <c r="L177" s="229"/>
      <c r="M177" s="212"/>
      <c r="N177" s="213"/>
      <c r="O177" s="214"/>
      <c r="P177" s="214"/>
      <c r="Q177" s="214"/>
      <c r="R177" s="214"/>
      <c r="S177" s="215"/>
      <c r="T177" s="216"/>
      <c r="U177" s="215"/>
      <c r="V177" s="215"/>
      <c r="W177" s="217"/>
      <c r="X177" s="382" t="str">
        <f t="shared" si="10"/>
        <v/>
      </c>
      <c r="Y177" s="480"/>
      <c r="AA177" s="827">
        <f>_xlfn.IFNA(INDEX('Delegated Wage Grid'!C$14:C$50,MATCH($A177,ListDelegated,0)),0)</f>
        <v>0</v>
      </c>
      <c r="AB177" s="365">
        <f>_xlfn.IFNA(INDEX('Delegated Wage Grid'!D$14:D$50,MATCH($A177,ListDelegated,0)),0)</f>
        <v>0</v>
      </c>
      <c r="AC177" s="365">
        <f>_xlfn.IFNA(INDEX('Delegated Wage Grid'!E$14:E$50,MATCH($A177,ListDelegated,0)),0)</f>
        <v>0</v>
      </c>
      <c r="AD177" s="365">
        <f>_xlfn.IFNA(INDEX('Delegated Wage Grid'!F$14:F$50,MATCH($A177,ListDelegated,0)),0)</f>
        <v>0</v>
      </c>
      <c r="AE177" s="365">
        <f>_xlfn.IFNA(INDEX('Delegated Wage Grid'!G$14:G$50,MATCH($A177,ListDelegated,0)),0)</f>
        <v>0</v>
      </c>
      <c r="AF177" s="365">
        <f>_xlfn.IFNA(INDEX('Delegated Wage Grid'!H$14:H$50,MATCH($A177,ListDelegated,0)),0)</f>
        <v>0</v>
      </c>
      <c r="AG177" s="365">
        <f t="shared" si="11"/>
        <v>0</v>
      </c>
      <c r="AH177" s="365">
        <f t="shared" si="12"/>
        <v>0</v>
      </c>
    </row>
    <row r="178" spans="1:34" x14ac:dyDescent="0.25">
      <c r="A178" s="86"/>
      <c r="B178" s="65"/>
      <c r="C178" s="195"/>
      <c r="D178" s="245" t="str">
        <f>IF(ISBLANK(A178),"",IF(#REF!=0,"-",#REF!))</f>
        <v/>
      </c>
      <c r="E178" s="202"/>
      <c r="F178" s="246"/>
      <c r="G178" s="251" t="str">
        <f t="shared" si="9"/>
        <v/>
      </c>
      <c r="H178" s="227"/>
      <c r="I178" s="228"/>
      <c r="J178" s="228"/>
      <c r="K178" s="228"/>
      <c r="L178" s="229"/>
      <c r="M178" s="212"/>
      <c r="N178" s="213"/>
      <c r="O178" s="214"/>
      <c r="P178" s="214"/>
      <c r="Q178" s="214"/>
      <c r="R178" s="214"/>
      <c r="S178" s="215"/>
      <c r="T178" s="216"/>
      <c r="U178" s="215"/>
      <c r="V178" s="215"/>
      <c r="W178" s="217"/>
      <c r="X178" s="382" t="str">
        <f t="shared" si="10"/>
        <v/>
      </c>
      <c r="Y178" s="480"/>
      <c r="AA178" s="827">
        <f>_xlfn.IFNA(INDEX('Delegated Wage Grid'!C$14:C$50,MATCH($A178,ListDelegated,0)),0)</f>
        <v>0</v>
      </c>
      <c r="AB178" s="365">
        <f>_xlfn.IFNA(INDEX('Delegated Wage Grid'!D$14:D$50,MATCH($A178,ListDelegated,0)),0)</f>
        <v>0</v>
      </c>
      <c r="AC178" s="365">
        <f>_xlfn.IFNA(INDEX('Delegated Wage Grid'!E$14:E$50,MATCH($A178,ListDelegated,0)),0)</f>
        <v>0</v>
      </c>
      <c r="AD178" s="365">
        <f>_xlfn.IFNA(INDEX('Delegated Wage Grid'!F$14:F$50,MATCH($A178,ListDelegated,0)),0)</f>
        <v>0</v>
      </c>
      <c r="AE178" s="365">
        <f>_xlfn.IFNA(INDEX('Delegated Wage Grid'!G$14:G$50,MATCH($A178,ListDelegated,0)),0)</f>
        <v>0</v>
      </c>
      <c r="AF178" s="365">
        <f>_xlfn.IFNA(INDEX('Delegated Wage Grid'!H$14:H$50,MATCH($A178,ListDelegated,0)),0)</f>
        <v>0</v>
      </c>
      <c r="AG178" s="365">
        <f t="shared" si="11"/>
        <v>0</v>
      </c>
      <c r="AH178" s="365">
        <f t="shared" si="12"/>
        <v>0</v>
      </c>
    </row>
    <row r="179" spans="1:34" x14ac:dyDescent="0.25">
      <c r="A179" s="86"/>
      <c r="B179" s="65"/>
      <c r="C179" s="195"/>
      <c r="D179" s="245" t="str">
        <f>IF(ISBLANK(A179),"",IF(#REF!=0,"-",#REF!))</f>
        <v/>
      </c>
      <c r="E179" s="202"/>
      <c r="F179" s="246"/>
      <c r="G179" s="251" t="str">
        <f t="shared" si="9"/>
        <v/>
      </c>
      <c r="H179" s="227"/>
      <c r="I179" s="228"/>
      <c r="J179" s="228"/>
      <c r="K179" s="228"/>
      <c r="L179" s="229"/>
      <c r="M179" s="212"/>
      <c r="N179" s="213"/>
      <c r="O179" s="214"/>
      <c r="P179" s="214"/>
      <c r="Q179" s="214"/>
      <c r="R179" s="214"/>
      <c r="S179" s="215"/>
      <c r="T179" s="216"/>
      <c r="U179" s="215"/>
      <c r="V179" s="215"/>
      <c r="W179" s="217"/>
      <c r="X179" s="382" t="str">
        <f t="shared" si="10"/>
        <v/>
      </c>
      <c r="Y179" s="480"/>
      <c r="AA179" s="827">
        <f>_xlfn.IFNA(INDEX('Delegated Wage Grid'!C$14:C$50,MATCH($A179,ListDelegated,0)),0)</f>
        <v>0</v>
      </c>
      <c r="AB179" s="365">
        <f>_xlfn.IFNA(INDEX('Delegated Wage Grid'!D$14:D$50,MATCH($A179,ListDelegated,0)),0)</f>
        <v>0</v>
      </c>
      <c r="AC179" s="365">
        <f>_xlfn.IFNA(INDEX('Delegated Wage Grid'!E$14:E$50,MATCH($A179,ListDelegated,0)),0)</f>
        <v>0</v>
      </c>
      <c r="AD179" s="365">
        <f>_xlfn.IFNA(INDEX('Delegated Wage Grid'!F$14:F$50,MATCH($A179,ListDelegated,0)),0)</f>
        <v>0</v>
      </c>
      <c r="AE179" s="365">
        <f>_xlfn.IFNA(INDEX('Delegated Wage Grid'!G$14:G$50,MATCH($A179,ListDelegated,0)),0)</f>
        <v>0</v>
      </c>
      <c r="AF179" s="365">
        <f>_xlfn.IFNA(INDEX('Delegated Wage Grid'!H$14:H$50,MATCH($A179,ListDelegated,0)),0)</f>
        <v>0</v>
      </c>
      <c r="AG179" s="365">
        <f t="shared" si="11"/>
        <v>0</v>
      </c>
      <c r="AH179" s="365">
        <f t="shared" si="12"/>
        <v>0</v>
      </c>
    </row>
    <row r="180" spans="1:34" x14ac:dyDescent="0.25">
      <c r="A180" s="86"/>
      <c r="B180" s="65"/>
      <c r="C180" s="195"/>
      <c r="D180" s="245" t="str">
        <f>IF(ISBLANK(A180),"",IF(#REF!=0,"-",#REF!))</f>
        <v/>
      </c>
      <c r="E180" s="202"/>
      <c r="F180" s="246"/>
      <c r="G180" s="251" t="str">
        <f t="shared" si="9"/>
        <v/>
      </c>
      <c r="H180" s="227"/>
      <c r="I180" s="228"/>
      <c r="J180" s="228"/>
      <c r="K180" s="228"/>
      <c r="L180" s="229"/>
      <c r="M180" s="212"/>
      <c r="N180" s="213"/>
      <c r="O180" s="214"/>
      <c r="P180" s="214"/>
      <c r="Q180" s="214"/>
      <c r="R180" s="214"/>
      <c r="S180" s="215"/>
      <c r="T180" s="216"/>
      <c r="U180" s="215"/>
      <c r="V180" s="215"/>
      <c r="W180" s="217"/>
      <c r="X180" s="382" t="str">
        <f t="shared" si="10"/>
        <v/>
      </c>
      <c r="Y180" s="480"/>
      <c r="AA180" s="827">
        <f>_xlfn.IFNA(INDEX('Delegated Wage Grid'!C$14:C$50,MATCH($A180,ListDelegated,0)),0)</f>
        <v>0</v>
      </c>
      <c r="AB180" s="365">
        <f>_xlfn.IFNA(INDEX('Delegated Wage Grid'!D$14:D$50,MATCH($A180,ListDelegated,0)),0)</f>
        <v>0</v>
      </c>
      <c r="AC180" s="365">
        <f>_xlfn.IFNA(INDEX('Delegated Wage Grid'!E$14:E$50,MATCH($A180,ListDelegated,0)),0)</f>
        <v>0</v>
      </c>
      <c r="AD180" s="365">
        <f>_xlfn.IFNA(INDEX('Delegated Wage Grid'!F$14:F$50,MATCH($A180,ListDelegated,0)),0)</f>
        <v>0</v>
      </c>
      <c r="AE180" s="365">
        <f>_xlfn.IFNA(INDEX('Delegated Wage Grid'!G$14:G$50,MATCH($A180,ListDelegated,0)),0)</f>
        <v>0</v>
      </c>
      <c r="AF180" s="365">
        <f>_xlfn.IFNA(INDEX('Delegated Wage Grid'!H$14:H$50,MATCH($A180,ListDelegated,0)),0)</f>
        <v>0</v>
      </c>
      <c r="AG180" s="365">
        <f t="shared" si="11"/>
        <v>0</v>
      </c>
      <c r="AH180" s="365">
        <f t="shared" si="12"/>
        <v>0</v>
      </c>
    </row>
    <row r="181" spans="1:34" x14ac:dyDescent="0.25">
      <c r="A181" s="86"/>
      <c r="B181" s="65"/>
      <c r="C181" s="195"/>
      <c r="D181" s="245" t="str">
        <f>IF(ISBLANK(A181),"",IF(#REF!=0,"-",#REF!))</f>
        <v/>
      </c>
      <c r="E181" s="202"/>
      <c r="F181" s="246"/>
      <c r="G181" s="251" t="str">
        <f t="shared" si="9"/>
        <v/>
      </c>
      <c r="H181" s="227"/>
      <c r="I181" s="228"/>
      <c r="J181" s="228"/>
      <c r="K181" s="228"/>
      <c r="L181" s="229"/>
      <c r="M181" s="212"/>
      <c r="N181" s="213"/>
      <c r="O181" s="214"/>
      <c r="P181" s="214"/>
      <c r="Q181" s="214"/>
      <c r="R181" s="214"/>
      <c r="S181" s="215"/>
      <c r="T181" s="216"/>
      <c r="U181" s="215"/>
      <c r="V181" s="215"/>
      <c r="W181" s="217"/>
      <c r="X181" s="382" t="str">
        <f t="shared" si="10"/>
        <v/>
      </c>
      <c r="Y181" s="480"/>
      <c r="AA181" s="827">
        <f>_xlfn.IFNA(INDEX('Delegated Wage Grid'!C$14:C$50,MATCH($A181,ListDelegated,0)),0)</f>
        <v>0</v>
      </c>
      <c r="AB181" s="365">
        <f>_xlfn.IFNA(INDEX('Delegated Wage Grid'!D$14:D$50,MATCH($A181,ListDelegated,0)),0)</f>
        <v>0</v>
      </c>
      <c r="AC181" s="365">
        <f>_xlfn.IFNA(INDEX('Delegated Wage Grid'!E$14:E$50,MATCH($A181,ListDelegated,0)),0)</f>
        <v>0</v>
      </c>
      <c r="AD181" s="365">
        <f>_xlfn.IFNA(INDEX('Delegated Wage Grid'!F$14:F$50,MATCH($A181,ListDelegated,0)),0)</f>
        <v>0</v>
      </c>
      <c r="AE181" s="365">
        <f>_xlfn.IFNA(INDEX('Delegated Wage Grid'!G$14:G$50,MATCH($A181,ListDelegated,0)),0)</f>
        <v>0</v>
      </c>
      <c r="AF181" s="365">
        <f>_xlfn.IFNA(INDEX('Delegated Wage Grid'!H$14:H$50,MATCH($A181,ListDelegated,0)),0)</f>
        <v>0</v>
      </c>
      <c r="AG181" s="365">
        <f t="shared" si="11"/>
        <v>0</v>
      </c>
      <c r="AH181" s="365">
        <f t="shared" si="12"/>
        <v>0</v>
      </c>
    </row>
    <row r="182" spans="1:34" x14ac:dyDescent="0.25">
      <c r="A182" s="86"/>
      <c r="B182" s="65"/>
      <c r="C182" s="195"/>
      <c r="D182" s="245" t="str">
        <f>IF(ISBLANK(A182),"",IF(#REF!=0,"-",#REF!))</f>
        <v/>
      </c>
      <c r="E182" s="202"/>
      <c r="F182" s="246"/>
      <c r="G182" s="251" t="str">
        <f t="shared" si="9"/>
        <v/>
      </c>
      <c r="H182" s="227"/>
      <c r="I182" s="228"/>
      <c r="J182" s="228"/>
      <c r="K182" s="228"/>
      <c r="L182" s="229"/>
      <c r="M182" s="212"/>
      <c r="N182" s="213"/>
      <c r="O182" s="214"/>
      <c r="P182" s="214"/>
      <c r="Q182" s="214"/>
      <c r="R182" s="214"/>
      <c r="S182" s="215"/>
      <c r="T182" s="216"/>
      <c r="U182" s="215"/>
      <c r="V182" s="215"/>
      <c r="W182" s="217"/>
      <c r="X182" s="382" t="str">
        <f t="shared" si="10"/>
        <v/>
      </c>
      <c r="Y182" s="480"/>
      <c r="AA182" s="827">
        <f>_xlfn.IFNA(INDEX('Delegated Wage Grid'!C$14:C$50,MATCH($A182,ListDelegated,0)),0)</f>
        <v>0</v>
      </c>
      <c r="AB182" s="365">
        <f>_xlfn.IFNA(INDEX('Delegated Wage Grid'!D$14:D$50,MATCH($A182,ListDelegated,0)),0)</f>
        <v>0</v>
      </c>
      <c r="AC182" s="365">
        <f>_xlfn.IFNA(INDEX('Delegated Wage Grid'!E$14:E$50,MATCH($A182,ListDelegated,0)),0)</f>
        <v>0</v>
      </c>
      <c r="AD182" s="365">
        <f>_xlfn.IFNA(INDEX('Delegated Wage Grid'!F$14:F$50,MATCH($A182,ListDelegated,0)),0)</f>
        <v>0</v>
      </c>
      <c r="AE182" s="365">
        <f>_xlfn.IFNA(INDEX('Delegated Wage Grid'!G$14:G$50,MATCH($A182,ListDelegated,0)),0)</f>
        <v>0</v>
      </c>
      <c r="AF182" s="365">
        <f>_xlfn.IFNA(INDEX('Delegated Wage Grid'!H$14:H$50,MATCH($A182,ListDelegated,0)),0)</f>
        <v>0</v>
      </c>
      <c r="AG182" s="365">
        <f t="shared" si="11"/>
        <v>0</v>
      </c>
      <c r="AH182" s="365">
        <f t="shared" si="12"/>
        <v>0</v>
      </c>
    </row>
    <row r="183" spans="1:34" x14ac:dyDescent="0.25">
      <c r="A183" s="86"/>
      <c r="B183" s="65"/>
      <c r="C183" s="195"/>
      <c r="D183" s="245" t="str">
        <f>IF(ISBLANK(A183),"",IF(#REF!=0,"-",#REF!))</f>
        <v/>
      </c>
      <c r="E183" s="202"/>
      <c r="F183" s="246"/>
      <c r="G183" s="251" t="str">
        <f t="shared" si="9"/>
        <v/>
      </c>
      <c r="H183" s="227"/>
      <c r="I183" s="228"/>
      <c r="J183" s="228"/>
      <c r="K183" s="228"/>
      <c r="L183" s="229"/>
      <c r="M183" s="212"/>
      <c r="N183" s="213"/>
      <c r="O183" s="214"/>
      <c r="P183" s="214"/>
      <c r="Q183" s="214"/>
      <c r="R183" s="214"/>
      <c r="S183" s="215"/>
      <c r="T183" s="216"/>
      <c r="U183" s="215"/>
      <c r="V183" s="215"/>
      <c r="W183" s="217"/>
      <c r="X183" s="382" t="str">
        <f t="shared" si="10"/>
        <v/>
      </c>
      <c r="Y183" s="480"/>
      <c r="AA183" s="827">
        <f>_xlfn.IFNA(INDEX('Delegated Wage Grid'!C$14:C$50,MATCH($A183,ListDelegated,0)),0)</f>
        <v>0</v>
      </c>
      <c r="AB183" s="365">
        <f>_xlfn.IFNA(INDEX('Delegated Wage Grid'!D$14:D$50,MATCH($A183,ListDelegated,0)),0)</f>
        <v>0</v>
      </c>
      <c r="AC183" s="365">
        <f>_xlfn.IFNA(INDEX('Delegated Wage Grid'!E$14:E$50,MATCH($A183,ListDelegated,0)),0)</f>
        <v>0</v>
      </c>
      <c r="AD183" s="365">
        <f>_xlfn.IFNA(INDEX('Delegated Wage Grid'!F$14:F$50,MATCH($A183,ListDelegated,0)),0)</f>
        <v>0</v>
      </c>
      <c r="AE183" s="365">
        <f>_xlfn.IFNA(INDEX('Delegated Wage Grid'!G$14:G$50,MATCH($A183,ListDelegated,0)),0)</f>
        <v>0</v>
      </c>
      <c r="AF183" s="365">
        <f>_xlfn.IFNA(INDEX('Delegated Wage Grid'!H$14:H$50,MATCH($A183,ListDelegated,0)),0)</f>
        <v>0</v>
      </c>
      <c r="AG183" s="365">
        <f t="shared" si="11"/>
        <v>0</v>
      </c>
      <c r="AH183" s="365">
        <f t="shared" si="12"/>
        <v>0</v>
      </c>
    </row>
    <row r="184" spans="1:34" x14ac:dyDescent="0.25">
      <c r="A184" s="86"/>
      <c r="B184" s="65"/>
      <c r="C184" s="195"/>
      <c r="D184" s="245" t="str">
        <f>IF(ISBLANK(A184),"",IF(#REF!=0,"-",#REF!))</f>
        <v/>
      </c>
      <c r="E184" s="202"/>
      <c r="F184" s="246"/>
      <c r="G184" s="251" t="str">
        <f t="shared" si="9"/>
        <v/>
      </c>
      <c r="H184" s="227"/>
      <c r="I184" s="228"/>
      <c r="J184" s="228"/>
      <c r="K184" s="228"/>
      <c r="L184" s="229"/>
      <c r="M184" s="212"/>
      <c r="N184" s="213"/>
      <c r="O184" s="214"/>
      <c r="P184" s="214"/>
      <c r="Q184" s="214"/>
      <c r="R184" s="214"/>
      <c r="S184" s="215"/>
      <c r="T184" s="216"/>
      <c r="U184" s="215"/>
      <c r="V184" s="215"/>
      <c r="W184" s="217"/>
      <c r="X184" s="382" t="str">
        <f t="shared" si="10"/>
        <v/>
      </c>
      <c r="Y184" s="480"/>
      <c r="AA184" s="827">
        <f>_xlfn.IFNA(INDEX('Delegated Wage Grid'!C$14:C$50,MATCH($A184,ListDelegated,0)),0)</f>
        <v>0</v>
      </c>
      <c r="AB184" s="365">
        <f>_xlfn.IFNA(INDEX('Delegated Wage Grid'!D$14:D$50,MATCH($A184,ListDelegated,0)),0)</f>
        <v>0</v>
      </c>
      <c r="AC184" s="365">
        <f>_xlfn.IFNA(INDEX('Delegated Wage Grid'!E$14:E$50,MATCH($A184,ListDelegated,0)),0)</f>
        <v>0</v>
      </c>
      <c r="AD184" s="365">
        <f>_xlfn.IFNA(INDEX('Delegated Wage Grid'!F$14:F$50,MATCH($A184,ListDelegated,0)),0)</f>
        <v>0</v>
      </c>
      <c r="AE184" s="365">
        <f>_xlfn.IFNA(INDEX('Delegated Wage Grid'!G$14:G$50,MATCH($A184,ListDelegated,0)),0)</f>
        <v>0</v>
      </c>
      <c r="AF184" s="365">
        <f>_xlfn.IFNA(INDEX('Delegated Wage Grid'!H$14:H$50,MATCH($A184,ListDelegated,0)),0)</f>
        <v>0</v>
      </c>
      <c r="AG184" s="365">
        <f t="shared" si="11"/>
        <v>0</v>
      </c>
      <c r="AH184" s="365">
        <f t="shared" si="12"/>
        <v>0</v>
      </c>
    </row>
    <row r="185" spans="1:34" x14ac:dyDescent="0.25">
      <c r="A185" s="86"/>
      <c r="B185" s="65"/>
      <c r="C185" s="195"/>
      <c r="D185" s="245" t="str">
        <f>IF(ISBLANK(A185),"",IF(#REF!=0,"-",#REF!))</f>
        <v/>
      </c>
      <c r="E185" s="202"/>
      <c r="F185" s="246"/>
      <c r="G185" s="251" t="str">
        <f t="shared" si="9"/>
        <v/>
      </c>
      <c r="H185" s="227"/>
      <c r="I185" s="228"/>
      <c r="J185" s="228"/>
      <c r="K185" s="228"/>
      <c r="L185" s="229"/>
      <c r="M185" s="212"/>
      <c r="N185" s="213"/>
      <c r="O185" s="214"/>
      <c r="P185" s="214"/>
      <c r="Q185" s="214"/>
      <c r="R185" s="214"/>
      <c r="S185" s="215"/>
      <c r="T185" s="216"/>
      <c r="U185" s="215"/>
      <c r="V185" s="215"/>
      <c r="W185" s="217"/>
      <c r="X185" s="382" t="str">
        <f t="shared" si="10"/>
        <v/>
      </c>
      <c r="Y185" s="480"/>
      <c r="AA185" s="827">
        <f>_xlfn.IFNA(INDEX('Delegated Wage Grid'!C$14:C$50,MATCH($A185,ListDelegated,0)),0)</f>
        <v>0</v>
      </c>
      <c r="AB185" s="365">
        <f>_xlfn.IFNA(INDEX('Delegated Wage Grid'!D$14:D$50,MATCH($A185,ListDelegated,0)),0)</f>
        <v>0</v>
      </c>
      <c r="AC185" s="365">
        <f>_xlfn.IFNA(INDEX('Delegated Wage Grid'!E$14:E$50,MATCH($A185,ListDelegated,0)),0)</f>
        <v>0</v>
      </c>
      <c r="AD185" s="365">
        <f>_xlfn.IFNA(INDEX('Delegated Wage Grid'!F$14:F$50,MATCH($A185,ListDelegated,0)),0)</f>
        <v>0</v>
      </c>
      <c r="AE185" s="365">
        <f>_xlfn.IFNA(INDEX('Delegated Wage Grid'!G$14:G$50,MATCH($A185,ListDelegated,0)),0)</f>
        <v>0</v>
      </c>
      <c r="AF185" s="365">
        <f>_xlfn.IFNA(INDEX('Delegated Wage Grid'!H$14:H$50,MATCH($A185,ListDelegated,0)),0)</f>
        <v>0</v>
      </c>
      <c r="AG185" s="365">
        <f t="shared" si="11"/>
        <v>0</v>
      </c>
      <c r="AH185" s="365">
        <f t="shared" si="12"/>
        <v>0</v>
      </c>
    </row>
    <row r="186" spans="1:34" x14ac:dyDescent="0.25">
      <c r="A186" s="86"/>
      <c r="B186" s="65"/>
      <c r="C186" s="195"/>
      <c r="D186" s="245" t="str">
        <f>IF(ISBLANK(A186),"",IF(#REF!=0,"-",#REF!))</f>
        <v/>
      </c>
      <c r="E186" s="202"/>
      <c r="F186" s="246"/>
      <c r="G186" s="251" t="str">
        <f t="shared" si="9"/>
        <v/>
      </c>
      <c r="H186" s="227"/>
      <c r="I186" s="228"/>
      <c r="J186" s="228"/>
      <c r="K186" s="228"/>
      <c r="L186" s="229"/>
      <c r="M186" s="212"/>
      <c r="N186" s="213"/>
      <c r="O186" s="214"/>
      <c r="P186" s="214"/>
      <c r="Q186" s="214"/>
      <c r="R186" s="214"/>
      <c r="S186" s="215"/>
      <c r="T186" s="216"/>
      <c r="U186" s="215"/>
      <c r="V186" s="215"/>
      <c r="W186" s="217"/>
      <c r="X186" s="382" t="str">
        <f t="shared" si="10"/>
        <v/>
      </c>
      <c r="Y186" s="480"/>
      <c r="AA186" s="827">
        <f>_xlfn.IFNA(INDEX('Delegated Wage Grid'!C$14:C$50,MATCH($A186,ListDelegated,0)),0)</f>
        <v>0</v>
      </c>
      <c r="AB186" s="365">
        <f>_xlfn.IFNA(INDEX('Delegated Wage Grid'!D$14:D$50,MATCH($A186,ListDelegated,0)),0)</f>
        <v>0</v>
      </c>
      <c r="AC186" s="365">
        <f>_xlfn.IFNA(INDEX('Delegated Wage Grid'!E$14:E$50,MATCH($A186,ListDelegated,0)),0)</f>
        <v>0</v>
      </c>
      <c r="AD186" s="365">
        <f>_xlfn.IFNA(INDEX('Delegated Wage Grid'!F$14:F$50,MATCH($A186,ListDelegated,0)),0)</f>
        <v>0</v>
      </c>
      <c r="AE186" s="365">
        <f>_xlfn.IFNA(INDEX('Delegated Wage Grid'!G$14:G$50,MATCH($A186,ListDelegated,0)),0)</f>
        <v>0</v>
      </c>
      <c r="AF186" s="365">
        <f>_xlfn.IFNA(INDEX('Delegated Wage Grid'!H$14:H$50,MATCH($A186,ListDelegated,0)),0)</f>
        <v>0</v>
      </c>
      <c r="AG186" s="365">
        <f t="shared" si="11"/>
        <v>0</v>
      </c>
      <c r="AH186" s="365">
        <f t="shared" si="12"/>
        <v>0</v>
      </c>
    </row>
    <row r="187" spans="1:34" x14ac:dyDescent="0.25">
      <c r="A187" s="86"/>
      <c r="B187" s="65"/>
      <c r="C187" s="195"/>
      <c r="D187" s="245" t="str">
        <f>IF(ISBLANK(A187),"",IF(#REF!=0,"-",#REF!))</f>
        <v/>
      </c>
      <c r="E187" s="202"/>
      <c r="F187" s="246"/>
      <c r="G187" s="251" t="str">
        <f t="shared" si="9"/>
        <v/>
      </c>
      <c r="H187" s="227"/>
      <c r="I187" s="228"/>
      <c r="J187" s="228"/>
      <c r="K187" s="228"/>
      <c r="L187" s="229"/>
      <c r="M187" s="212"/>
      <c r="N187" s="213"/>
      <c r="O187" s="214"/>
      <c r="P187" s="214"/>
      <c r="Q187" s="214"/>
      <c r="R187" s="214"/>
      <c r="S187" s="215"/>
      <c r="T187" s="216"/>
      <c r="U187" s="215"/>
      <c r="V187" s="215"/>
      <c r="W187" s="217"/>
      <c r="X187" s="382" t="str">
        <f t="shared" si="10"/>
        <v/>
      </c>
      <c r="Y187" s="480"/>
      <c r="AA187" s="827">
        <f>_xlfn.IFNA(INDEX('Delegated Wage Grid'!C$14:C$50,MATCH($A187,ListDelegated,0)),0)</f>
        <v>0</v>
      </c>
      <c r="AB187" s="365">
        <f>_xlfn.IFNA(INDEX('Delegated Wage Grid'!D$14:D$50,MATCH($A187,ListDelegated,0)),0)</f>
        <v>0</v>
      </c>
      <c r="AC187" s="365">
        <f>_xlfn.IFNA(INDEX('Delegated Wage Grid'!E$14:E$50,MATCH($A187,ListDelegated,0)),0)</f>
        <v>0</v>
      </c>
      <c r="AD187" s="365">
        <f>_xlfn.IFNA(INDEX('Delegated Wage Grid'!F$14:F$50,MATCH($A187,ListDelegated,0)),0)</f>
        <v>0</v>
      </c>
      <c r="AE187" s="365">
        <f>_xlfn.IFNA(INDEX('Delegated Wage Grid'!G$14:G$50,MATCH($A187,ListDelegated,0)),0)</f>
        <v>0</v>
      </c>
      <c r="AF187" s="365">
        <f>_xlfn.IFNA(INDEX('Delegated Wage Grid'!H$14:H$50,MATCH($A187,ListDelegated,0)),0)</f>
        <v>0</v>
      </c>
      <c r="AG187" s="365">
        <f t="shared" si="11"/>
        <v>0</v>
      </c>
      <c r="AH187" s="365">
        <f t="shared" si="12"/>
        <v>0</v>
      </c>
    </row>
    <row r="188" spans="1:34" x14ac:dyDescent="0.25">
      <c r="A188" s="86"/>
      <c r="B188" s="65"/>
      <c r="C188" s="195"/>
      <c r="D188" s="245" t="str">
        <f>IF(ISBLANK(A188),"",IF(#REF!=0,"-",#REF!))</f>
        <v/>
      </c>
      <c r="E188" s="202"/>
      <c r="F188" s="246"/>
      <c r="G188" s="251" t="str">
        <f t="shared" si="9"/>
        <v/>
      </c>
      <c r="H188" s="227"/>
      <c r="I188" s="228"/>
      <c r="J188" s="228"/>
      <c r="K188" s="228"/>
      <c r="L188" s="229"/>
      <c r="M188" s="212"/>
      <c r="N188" s="213"/>
      <c r="O188" s="214"/>
      <c r="P188" s="214"/>
      <c r="Q188" s="214"/>
      <c r="R188" s="214"/>
      <c r="S188" s="215"/>
      <c r="T188" s="216"/>
      <c r="U188" s="215"/>
      <c r="V188" s="215"/>
      <c r="W188" s="217"/>
      <c r="X188" s="382" t="str">
        <f t="shared" si="10"/>
        <v/>
      </c>
      <c r="Y188" s="480"/>
      <c r="AA188" s="827">
        <f>_xlfn.IFNA(INDEX('Delegated Wage Grid'!C$14:C$50,MATCH($A188,ListDelegated,0)),0)</f>
        <v>0</v>
      </c>
      <c r="AB188" s="365">
        <f>_xlfn.IFNA(INDEX('Delegated Wage Grid'!D$14:D$50,MATCH($A188,ListDelegated,0)),0)</f>
        <v>0</v>
      </c>
      <c r="AC188" s="365">
        <f>_xlfn.IFNA(INDEX('Delegated Wage Grid'!E$14:E$50,MATCH($A188,ListDelegated,0)),0)</f>
        <v>0</v>
      </c>
      <c r="AD188" s="365">
        <f>_xlfn.IFNA(INDEX('Delegated Wage Grid'!F$14:F$50,MATCH($A188,ListDelegated,0)),0)</f>
        <v>0</v>
      </c>
      <c r="AE188" s="365">
        <f>_xlfn.IFNA(INDEX('Delegated Wage Grid'!G$14:G$50,MATCH($A188,ListDelegated,0)),0)</f>
        <v>0</v>
      </c>
      <c r="AF188" s="365">
        <f>_xlfn.IFNA(INDEX('Delegated Wage Grid'!H$14:H$50,MATCH($A188,ListDelegated,0)),0)</f>
        <v>0</v>
      </c>
      <c r="AG188" s="365">
        <f t="shared" si="11"/>
        <v>0</v>
      </c>
      <c r="AH188" s="365">
        <f t="shared" si="12"/>
        <v>0</v>
      </c>
    </row>
    <row r="189" spans="1:34" x14ac:dyDescent="0.25">
      <c r="A189" s="86"/>
      <c r="B189" s="65"/>
      <c r="C189" s="195"/>
      <c r="D189" s="245" t="str">
        <f>IF(ISBLANK(A189),"",IF(#REF!=0,"-",#REF!))</f>
        <v/>
      </c>
      <c r="E189" s="202"/>
      <c r="F189" s="246"/>
      <c r="G189" s="251" t="str">
        <f t="shared" si="9"/>
        <v/>
      </c>
      <c r="H189" s="227"/>
      <c r="I189" s="228"/>
      <c r="J189" s="228"/>
      <c r="K189" s="228"/>
      <c r="L189" s="229"/>
      <c r="M189" s="212"/>
      <c r="N189" s="213"/>
      <c r="O189" s="214"/>
      <c r="P189" s="214"/>
      <c r="Q189" s="214"/>
      <c r="R189" s="214"/>
      <c r="S189" s="215"/>
      <c r="T189" s="216"/>
      <c r="U189" s="215"/>
      <c r="V189" s="215"/>
      <c r="W189" s="217"/>
      <c r="X189" s="382" t="str">
        <f t="shared" si="10"/>
        <v/>
      </c>
      <c r="Y189" s="480"/>
      <c r="AA189" s="827">
        <f>_xlfn.IFNA(INDEX('Delegated Wage Grid'!C$14:C$50,MATCH($A189,ListDelegated,0)),0)</f>
        <v>0</v>
      </c>
      <c r="AB189" s="365">
        <f>_xlfn.IFNA(INDEX('Delegated Wage Grid'!D$14:D$50,MATCH($A189,ListDelegated,0)),0)</f>
        <v>0</v>
      </c>
      <c r="AC189" s="365">
        <f>_xlfn.IFNA(INDEX('Delegated Wage Grid'!E$14:E$50,MATCH($A189,ListDelegated,0)),0)</f>
        <v>0</v>
      </c>
      <c r="AD189" s="365">
        <f>_xlfn.IFNA(INDEX('Delegated Wage Grid'!F$14:F$50,MATCH($A189,ListDelegated,0)),0)</f>
        <v>0</v>
      </c>
      <c r="AE189" s="365">
        <f>_xlfn.IFNA(INDEX('Delegated Wage Grid'!G$14:G$50,MATCH($A189,ListDelegated,0)),0)</f>
        <v>0</v>
      </c>
      <c r="AF189" s="365">
        <f>_xlfn.IFNA(INDEX('Delegated Wage Grid'!H$14:H$50,MATCH($A189,ListDelegated,0)),0)</f>
        <v>0</v>
      </c>
      <c r="AG189" s="365">
        <f t="shared" si="11"/>
        <v>0</v>
      </c>
      <c r="AH189" s="365">
        <f t="shared" si="12"/>
        <v>0</v>
      </c>
    </row>
    <row r="190" spans="1:34" x14ac:dyDescent="0.25">
      <c r="A190" s="86"/>
      <c r="B190" s="65"/>
      <c r="C190" s="195"/>
      <c r="D190" s="245" t="str">
        <f>IF(ISBLANK(A190),"",IF(#REF!=0,"-",#REF!))</f>
        <v/>
      </c>
      <c r="E190" s="202"/>
      <c r="F190" s="246"/>
      <c r="G190" s="251" t="str">
        <f t="shared" si="9"/>
        <v/>
      </c>
      <c r="H190" s="227"/>
      <c r="I190" s="228"/>
      <c r="J190" s="228"/>
      <c r="K190" s="228"/>
      <c r="L190" s="229"/>
      <c r="M190" s="212"/>
      <c r="N190" s="213"/>
      <c r="O190" s="214"/>
      <c r="P190" s="214"/>
      <c r="Q190" s="214"/>
      <c r="R190" s="214"/>
      <c r="S190" s="215"/>
      <c r="T190" s="216"/>
      <c r="U190" s="215"/>
      <c r="V190" s="215"/>
      <c r="W190" s="217"/>
      <c r="X190" s="382" t="str">
        <f t="shared" si="10"/>
        <v/>
      </c>
      <c r="Y190" s="480"/>
      <c r="AA190" s="827">
        <f>_xlfn.IFNA(INDEX('Delegated Wage Grid'!C$14:C$50,MATCH($A190,ListDelegated,0)),0)</f>
        <v>0</v>
      </c>
      <c r="AB190" s="365">
        <f>_xlfn.IFNA(INDEX('Delegated Wage Grid'!D$14:D$50,MATCH($A190,ListDelegated,0)),0)</f>
        <v>0</v>
      </c>
      <c r="AC190" s="365">
        <f>_xlfn.IFNA(INDEX('Delegated Wage Grid'!E$14:E$50,MATCH($A190,ListDelegated,0)),0)</f>
        <v>0</v>
      </c>
      <c r="AD190" s="365">
        <f>_xlfn.IFNA(INDEX('Delegated Wage Grid'!F$14:F$50,MATCH($A190,ListDelegated,0)),0)</f>
        <v>0</v>
      </c>
      <c r="AE190" s="365">
        <f>_xlfn.IFNA(INDEX('Delegated Wage Grid'!G$14:G$50,MATCH($A190,ListDelegated,0)),0)</f>
        <v>0</v>
      </c>
      <c r="AF190" s="365">
        <f>_xlfn.IFNA(INDEX('Delegated Wage Grid'!H$14:H$50,MATCH($A190,ListDelegated,0)),0)</f>
        <v>0</v>
      </c>
      <c r="AG190" s="365">
        <f t="shared" si="11"/>
        <v>0</v>
      </c>
      <c r="AH190" s="365">
        <f t="shared" si="12"/>
        <v>0</v>
      </c>
    </row>
    <row r="191" spans="1:34" x14ac:dyDescent="0.25">
      <c r="A191" s="86"/>
      <c r="B191" s="65"/>
      <c r="C191" s="195"/>
      <c r="D191" s="245" t="str">
        <f>IF(ISBLANK(A191),"",IF(#REF!=0,"-",#REF!))</f>
        <v/>
      </c>
      <c r="E191" s="202"/>
      <c r="F191" s="246"/>
      <c r="G191" s="251" t="str">
        <f t="shared" si="9"/>
        <v/>
      </c>
      <c r="H191" s="227"/>
      <c r="I191" s="228"/>
      <c r="J191" s="228"/>
      <c r="K191" s="228"/>
      <c r="L191" s="229"/>
      <c r="M191" s="212"/>
      <c r="N191" s="213"/>
      <c r="O191" s="214"/>
      <c r="P191" s="214"/>
      <c r="Q191" s="214"/>
      <c r="R191" s="214"/>
      <c r="S191" s="215"/>
      <c r="T191" s="216"/>
      <c r="U191" s="215"/>
      <c r="V191" s="215"/>
      <c r="W191" s="217"/>
      <c r="X191" s="382" t="str">
        <f t="shared" si="10"/>
        <v/>
      </c>
      <c r="Y191" s="480"/>
      <c r="AA191" s="827">
        <f>_xlfn.IFNA(INDEX('Delegated Wage Grid'!C$14:C$50,MATCH($A191,ListDelegated,0)),0)</f>
        <v>0</v>
      </c>
      <c r="AB191" s="365">
        <f>_xlfn.IFNA(INDEX('Delegated Wage Grid'!D$14:D$50,MATCH($A191,ListDelegated,0)),0)</f>
        <v>0</v>
      </c>
      <c r="AC191" s="365">
        <f>_xlfn.IFNA(INDEX('Delegated Wage Grid'!E$14:E$50,MATCH($A191,ListDelegated,0)),0)</f>
        <v>0</v>
      </c>
      <c r="AD191" s="365">
        <f>_xlfn.IFNA(INDEX('Delegated Wage Grid'!F$14:F$50,MATCH($A191,ListDelegated,0)),0)</f>
        <v>0</v>
      </c>
      <c r="AE191" s="365">
        <f>_xlfn.IFNA(INDEX('Delegated Wage Grid'!G$14:G$50,MATCH($A191,ListDelegated,0)),0)</f>
        <v>0</v>
      </c>
      <c r="AF191" s="365">
        <f>_xlfn.IFNA(INDEX('Delegated Wage Grid'!H$14:H$50,MATCH($A191,ListDelegated,0)),0)</f>
        <v>0</v>
      </c>
      <c r="AG191" s="365">
        <f t="shared" si="11"/>
        <v>0</v>
      </c>
      <c r="AH191" s="365">
        <f t="shared" si="12"/>
        <v>0</v>
      </c>
    </row>
    <row r="192" spans="1:34" x14ac:dyDescent="0.25">
      <c r="A192" s="86"/>
      <c r="B192" s="65"/>
      <c r="C192" s="195"/>
      <c r="D192" s="245" t="str">
        <f>IF(ISBLANK(A192),"",IF(#REF!=0,"-",#REF!))</f>
        <v/>
      </c>
      <c r="E192" s="202"/>
      <c r="F192" s="246"/>
      <c r="G192" s="251" t="str">
        <f t="shared" si="9"/>
        <v/>
      </c>
      <c r="H192" s="227"/>
      <c r="I192" s="228"/>
      <c r="J192" s="228"/>
      <c r="K192" s="228"/>
      <c r="L192" s="229"/>
      <c r="M192" s="212"/>
      <c r="N192" s="213"/>
      <c r="O192" s="214"/>
      <c r="P192" s="214"/>
      <c r="Q192" s="214"/>
      <c r="R192" s="214"/>
      <c r="S192" s="215"/>
      <c r="T192" s="216"/>
      <c r="U192" s="215"/>
      <c r="V192" s="215"/>
      <c r="W192" s="217"/>
      <c r="X192" s="382" t="str">
        <f t="shared" si="10"/>
        <v/>
      </c>
      <c r="Y192" s="480"/>
      <c r="AA192" s="827">
        <f>_xlfn.IFNA(INDEX('Delegated Wage Grid'!C$14:C$50,MATCH($A192,ListDelegated,0)),0)</f>
        <v>0</v>
      </c>
      <c r="AB192" s="365">
        <f>_xlfn.IFNA(INDEX('Delegated Wage Grid'!D$14:D$50,MATCH($A192,ListDelegated,0)),0)</f>
        <v>0</v>
      </c>
      <c r="AC192" s="365">
        <f>_xlfn.IFNA(INDEX('Delegated Wage Grid'!E$14:E$50,MATCH($A192,ListDelegated,0)),0)</f>
        <v>0</v>
      </c>
      <c r="AD192" s="365">
        <f>_xlfn.IFNA(INDEX('Delegated Wage Grid'!F$14:F$50,MATCH($A192,ListDelegated,0)),0)</f>
        <v>0</v>
      </c>
      <c r="AE192" s="365">
        <f>_xlfn.IFNA(INDEX('Delegated Wage Grid'!G$14:G$50,MATCH($A192,ListDelegated,0)),0)</f>
        <v>0</v>
      </c>
      <c r="AF192" s="365">
        <f>_xlfn.IFNA(INDEX('Delegated Wage Grid'!H$14:H$50,MATCH($A192,ListDelegated,0)),0)</f>
        <v>0</v>
      </c>
      <c r="AG192" s="365">
        <f t="shared" si="11"/>
        <v>0</v>
      </c>
      <c r="AH192" s="365">
        <f t="shared" si="12"/>
        <v>0</v>
      </c>
    </row>
    <row r="193" spans="1:34" x14ac:dyDescent="0.25">
      <c r="A193" s="86"/>
      <c r="B193" s="65"/>
      <c r="C193" s="195"/>
      <c r="D193" s="245" t="str">
        <f>IF(ISBLANK(A193),"",IF(#REF!=0,"-",#REF!))</f>
        <v/>
      </c>
      <c r="E193" s="202"/>
      <c r="F193" s="246"/>
      <c r="G193" s="251" t="str">
        <f t="shared" si="9"/>
        <v/>
      </c>
      <c r="H193" s="227"/>
      <c r="I193" s="228"/>
      <c r="J193" s="228"/>
      <c r="K193" s="228"/>
      <c r="L193" s="229"/>
      <c r="M193" s="212"/>
      <c r="N193" s="213"/>
      <c r="O193" s="214"/>
      <c r="P193" s="214"/>
      <c r="Q193" s="214"/>
      <c r="R193" s="214"/>
      <c r="S193" s="215"/>
      <c r="T193" s="216"/>
      <c r="U193" s="215"/>
      <c r="V193" s="215"/>
      <c r="W193" s="217"/>
      <c r="X193" s="382" t="str">
        <f t="shared" si="10"/>
        <v/>
      </c>
      <c r="Y193" s="480"/>
      <c r="AA193" s="827">
        <f>_xlfn.IFNA(INDEX('Delegated Wage Grid'!C$14:C$50,MATCH($A193,ListDelegated,0)),0)</f>
        <v>0</v>
      </c>
      <c r="AB193" s="365">
        <f>_xlfn.IFNA(INDEX('Delegated Wage Grid'!D$14:D$50,MATCH($A193,ListDelegated,0)),0)</f>
        <v>0</v>
      </c>
      <c r="AC193" s="365">
        <f>_xlfn.IFNA(INDEX('Delegated Wage Grid'!E$14:E$50,MATCH($A193,ListDelegated,0)),0)</f>
        <v>0</v>
      </c>
      <c r="AD193" s="365">
        <f>_xlfn.IFNA(INDEX('Delegated Wage Grid'!F$14:F$50,MATCH($A193,ListDelegated,0)),0)</f>
        <v>0</v>
      </c>
      <c r="AE193" s="365">
        <f>_xlfn.IFNA(INDEX('Delegated Wage Grid'!G$14:G$50,MATCH($A193,ListDelegated,0)),0)</f>
        <v>0</v>
      </c>
      <c r="AF193" s="365">
        <f>_xlfn.IFNA(INDEX('Delegated Wage Grid'!H$14:H$50,MATCH($A193,ListDelegated,0)),0)</f>
        <v>0</v>
      </c>
      <c r="AG193" s="365">
        <f t="shared" si="11"/>
        <v>0</v>
      </c>
      <c r="AH193" s="365">
        <f t="shared" si="12"/>
        <v>0</v>
      </c>
    </row>
    <row r="194" spans="1:34" x14ac:dyDescent="0.25">
      <c r="A194" s="86"/>
      <c r="B194" s="65"/>
      <c r="C194" s="195"/>
      <c r="D194" s="245" t="str">
        <f>IF(ISBLANK(A194),"",IF(#REF!=0,"-",#REF!))</f>
        <v/>
      </c>
      <c r="E194" s="202"/>
      <c r="F194" s="246"/>
      <c r="G194" s="251" t="str">
        <f t="shared" si="9"/>
        <v/>
      </c>
      <c r="H194" s="227"/>
      <c r="I194" s="228"/>
      <c r="J194" s="228"/>
      <c r="K194" s="228"/>
      <c r="L194" s="229"/>
      <c r="M194" s="212"/>
      <c r="N194" s="213"/>
      <c r="O194" s="214"/>
      <c r="P194" s="214"/>
      <c r="Q194" s="214"/>
      <c r="R194" s="214"/>
      <c r="S194" s="215"/>
      <c r="T194" s="216"/>
      <c r="U194" s="215"/>
      <c r="V194" s="215"/>
      <c r="W194" s="217"/>
      <c r="X194" s="382" t="str">
        <f t="shared" si="10"/>
        <v/>
      </c>
      <c r="Y194" s="480"/>
      <c r="AA194" s="827">
        <f>_xlfn.IFNA(INDEX('Delegated Wage Grid'!C$14:C$50,MATCH($A194,ListDelegated,0)),0)</f>
        <v>0</v>
      </c>
      <c r="AB194" s="365">
        <f>_xlfn.IFNA(INDEX('Delegated Wage Grid'!D$14:D$50,MATCH($A194,ListDelegated,0)),0)</f>
        <v>0</v>
      </c>
      <c r="AC194" s="365">
        <f>_xlfn.IFNA(INDEX('Delegated Wage Grid'!E$14:E$50,MATCH($A194,ListDelegated,0)),0)</f>
        <v>0</v>
      </c>
      <c r="AD194" s="365">
        <f>_xlfn.IFNA(INDEX('Delegated Wage Grid'!F$14:F$50,MATCH($A194,ListDelegated,0)),0)</f>
        <v>0</v>
      </c>
      <c r="AE194" s="365">
        <f>_xlfn.IFNA(INDEX('Delegated Wage Grid'!G$14:G$50,MATCH($A194,ListDelegated,0)),0)</f>
        <v>0</v>
      </c>
      <c r="AF194" s="365">
        <f>_xlfn.IFNA(INDEX('Delegated Wage Grid'!H$14:H$50,MATCH($A194,ListDelegated,0)),0)</f>
        <v>0</v>
      </c>
      <c r="AG194" s="365">
        <f t="shared" si="11"/>
        <v>0</v>
      </c>
      <c r="AH194" s="365">
        <f t="shared" si="12"/>
        <v>0</v>
      </c>
    </row>
    <row r="195" spans="1:34" x14ac:dyDescent="0.25">
      <c r="A195" s="86"/>
      <c r="B195" s="65"/>
      <c r="C195" s="195"/>
      <c r="D195" s="245" t="str">
        <f>IF(ISBLANK(A195),"",IF(#REF!=0,"-",#REF!))</f>
        <v/>
      </c>
      <c r="E195" s="202"/>
      <c r="F195" s="246"/>
      <c r="G195" s="251" t="str">
        <f t="shared" si="9"/>
        <v/>
      </c>
      <c r="H195" s="227"/>
      <c r="I195" s="228"/>
      <c r="J195" s="228"/>
      <c r="K195" s="228"/>
      <c r="L195" s="229"/>
      <c r="M195" s="212"/>
      <c r="N195" s="213"/>
      <c r="O195" s="214"/>
      <c r="P195" s="214"/>
      <c r="Q195" s="214"/>
      <c r="R195" s="214"/>
      <c r="S195" s="215"/>
      <c r="T195" s="216"/>
      <c r="U195" s="215"/>
      <c r="V195" s="215"/>
      <c r="W195" s="217"/>
      <c r="X195" s="382" t="str">
        <f t="shared" si="10"/>
        <v/>
      </c>
      <c r="Y195" s="480"/>
      <c r="AA195" s="827">
        <f>_xlfn.IFNA(INDEX('Delegated Wage Grid'!C$14:C$50,MATCH($A195,ListDelegated,0)),0)</f>
        <v>0</v>
      </c>
      <c r="AB195" s="365">
        <f>_xlfn.IFNA(INDEX('Delegated Wage Grid'!D$14:D$50,MATCH($A195,ListDelegated,0)),0)</f>
        <v>0</v>
      </c>
      <c r="AC195" s="365">
        <f>_xlfn.IFNA(INDEX('Delegated Wage Grid'!E$14:E$50,MATCH($A195,ListDelegated,0)),0)</f>
        <v>0</v>
      </c>
      <c r="AD195" s="365">
        <f>_xlfn.IFNA(INDEX('Delegated Wage Grid'!F$14:F$50,MATCH($A195,ListDelegated,0)),0)</f>
        <v>0</v>
      </c>
      <c r="AE195" s="365">
        <f>_xlfn.IFNA(INDEX('Delegated Wage Grid'!G$14:G$50,MATCH($A195,ListDelegated,0)),0)</f>
        <v>0</v>
      </c>
      <c r="AF195" s="365">
        <f>_xlfn.IFNA(INDEX('Delegated Wage Grid'!H$14:H$50,MATCH($A195,ListDelegated,0)),0)</f>
        <v>0</v>
      </c>
      <c r="AG195" s="365">
        <f t="shared" si="11"/>
        <v>0</v>
      </c>
      <c r="AH195" s="365">
        <f t="shared" si="12"/>
        <v>0</v>
      </c>
    </row>
    <row r="196" spans="1:34" ht="15.75" thickBot="1" x14ac:dyDescent="0.3">
      <c r="A196" s="87"/>
      <c r="B196" s="67"/>
      <c r="C196" s="196"/>
      <c r="D196" s="247" t="str">
        <f>IF(ISBLANK(A196),"",IF(#REF!=0,"-",#REF!))</f>
        <v/>
      </c>
      <c r="E196" s="204"/>
      <c r="F196" s="248"/>
      <c r="G196" s="252" t="str">
        <f t="shared" si="9"/>
        <v/>
      </c>
      <c r="H196" s="230"/>
      <c r="I196" s="231"/>
      <c r="J196" s="231"/>
      <c r="K196" s="231"/>
      <c r="L196" s="232"/>
      <c r="M196" s="218"/>
      <c r="N196" s="219"/>
      <c r="O196" s="220"/>
      <c r="P196" s="220"/>
      <c r="Q196" s="220"/>
      <c r="R196" s="220"/>
      <c r="S196" s="221"/>
      <c r="T196" s="222"/>
      <c r="U196" s="221"/>
      <c r="V196" s="221"/>
      <c r="W196" s="223"/>
      <c r="X196" s="383" t="str">
        <f t="shared" si="10"/>
        <v/>
      </c>
      <c r="Y196" s="481"/>
      <c r="AA196" s="827">
        <f>_xlfn.IFNA(INDEX('Delegated Wage Grid'!C$14:C$50,MATCH($A196,ListDelegated,0)),0)</f>
        <v>0</v>
      </c>
      <c r="AB196" s="365">
        <f>_xlfn.IFNA(INDEX('Delegated Wage Grid'!D$14:D$50,MATCH($A196,ListDelegated,0)),0)</f>
        <v>0</v>
      </c>
      <c r="AC196" s="365">
        <f>_xlfn.IFNA(INDEX('Delegated Wage Grid'!E$14:E$50,MATCH($A196,ListDelegated,0)),0)</f>
        <v>0</v>
      </c>
      <c r="AD196" s="365">
        <f>_xlfn.IFNA(INDEX('Delegated Wage Grid'!F$14:F$50,MATCH($A196,ListDelegated,0)),0)</f>
        <v>0</v>
      </c>
      <c r="AE196" s="365">
        <f>_xlfn.IFNA(INDEX('Delegated Wage Grid'!G$14:G$50,MATCH($A196,ListDelegated,0)),0)</f>
        <v>0</v>
      </c>
      <c r="AF196" s="365">
        <f>_xlfn.IFNA(INDEX('Delegated Wage Grid'!H$14:H$50,MATCH($A196,ListDelegated,0)),0)</f>
        <v>0</v>
      </c>
      <c r="AG196" s="365">
        <f t="shared" si="11"/>
        <v>0</v>
      </c>
      <c r="AH196" s="365">
        <f t="shared" si="12"/>
        <v>0</v>
      </c>
    </row>
  </sheetData>
  <mergeCells count="24">
    <mergeCell ref="M9:P9"/>
    <mergeCell ref="R9:U9"/>
    <mergeCell ref="M10:P10"/>
    <mergeCell ref="R10:U10"/>
    <mergeCell ref="W13:W14"/>
    <mergeCell ref="U13:U14"/>
    <mergeCell ref="A9:L9"/>
    <mergeCell ref="B12:B15"/>
    <mergeCell ref="C12:C15"/>
    <mergeCell ref="E12:L12"/>
    <mergeCell ref="E13:F13"/>
    <mergeCell ref="G13:L13"/>
    <mergeCell ref="A12:A15"/>
    <mergeCell ref="D12:D15"/>
    <mergeCell ref="X13:X14"/>
    <mergeCell ref="Y13:Y14"/>
    <mergeCell ref="A10:L10"/>
    <mergeCell ref="M12:S12"/>
    <mergeCell ref="M13:M14"/>
    <mergeCell ref="N13:S13"/>
    <mergeCell ref="T13:T14"/>
    <mergeCell ref="T12:W12"/>
    <mergeCell ref="X12:Y12"/>
    <mergeCell ref="V13:V14"/>
  </mergeCells>
  <conditionalFormatting sqref="F17:F196">
    <cfRule type="expression" dxfId="104" priority="11">
      <formula>AND(E17&gt;0,ISBLANK(F17))</formula>
    </cfRule>
  </conditionalFormatting>
  <conditionalFormatting sqref="B17:B196">
    <cfRule type="expression" dxfId="103" priority="4">
      <formula>IF(AND(NOT(ISBLANK(A17)),ISBLANK(B17)),TRUE,FALSE)</formula>
    </cfRule>
  </conditionalFormatting>
  <conditionalFormatting sqref="C17:C196">
    <cfRule type="expression" dxfId="102"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700-000000000000}">
      <formula1>0</formula1>
    </dataValidation>
    <dataValidation type="decimal" operator="greaterThanOrEqual" allowBlank="1" showInputMessage="1" showErrorMessage="1" error="Please enter a number greater than or equal to 0.0." sqref="H17:L196 E17:E196" xr:uid="{00000000-0002-0000-0700-000001000000}">
      <formula1>0</formula1>
    </dataValidation>
    <dataValidation type="whole" operator="greaterThanOrEqual" allowBlank="1" showInputMessage="1" showErrorMessage="1" error="Please enter a whole number greater than or equal to 0." sqref="M17:W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C17:C196" xr:uid="{00000000-0002-0000-0700-000004000000}">
      <formula1>ListStandardHours</formula1>
    </dataValidation>
    <dataValidation type="list" allowBlank="1" showInputMessage="1" showErrorMessage="1" error="Please choose an option from the drop-down list." sqref="B17:B196" xr:uid="{00000000-0002-0000-0700-000005000000}">
      <formula1>ListEmploymentType</formula1>
    </dataValidation>
    <dataValidation type="decimal" allowBlank="1" showInputMessage="1" showErrorMessage="1" error="Please enter a percentage between 0.0% and 100.0%." sqref="Y17:Y196" xr:uid="{00000000-0002-0000-0700-000006000000}">
      <formula1>0</formula1>
      <formula2>1</formula2>
    </dataValidation>
  </dataValidations>
  <pageMargins left="0.7" right="0.7" top="0.75" bottom="0.75" header="0.3" footer="0.3"/>
  <pageSetup paperSize="5" scale="4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topLeftCell="A4" zoomScaleNormal="100"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customHeight="1" x14ac:dyDescent="0.25">
      <c r="C7" s="179"/>
    </row>
    <row r="8" spans="1:21" s="90" customFormat="1" ht="15" customHeight="1" x14ac:dyDescent="0.25">
      <c r="C8" s="179"/>
    </row>
    <row r="9" spans="1:21" ht="18.75" x14ac:dyDescent="0.25">
      <c r="A9" s="1120" t="s">
        <v>410</v>
      </c>
      <c r="B9" s="1120"/>
      <c r="C9" s="1120"/>
      <c r="D9" s="1120"/>
      <c r="E9" s="1120"/>
      <c r="F9" s="1120"/>
      <c r="G9" s="1120"/>
      <c r="H9" s="1120"/>
      <c r="I9" s="1120"/>
      <c r="J9" s="1120"/>
      <c r="K9" s="1120"/>
      <c r="L9" s="1120"/>
      <c r="M9" s="1120"/>
      <c r="N9" s="91"/>
      <c r="O9" s="91"/>
      <c r="P9" s="91"/>
      <c r="Q9" s="91"/>
      <c r="R9" s="91"/>
      <c r="S9" s="91"/>
      <c r="T9" s="91"/>
      <c r="U9" s="91"/>
    </row>
    <row r="10" spans="1:21" ht="18.75" x14ac:dyDescent="0.25">
      <c r="A10" s="1120" t="s">
        <v>628</v>
      </c>
      <c r="B10" s="1120"/>
      <c r="C10" s="1120"/>
      <c r="D10" s="1120"/>
      <c r="E10" s="1120"/>
      <c r="F10" s="1120"/>
      <c r="G10" s="1120"/>
      <c r="H10" s="1120"/>
      <c r="I10" s="1120"/>
      <c r="J10" s="1120"/>
      <c r="K10" s="1120"/>
      <c r="L10" s="1120"/>
      <c r="M10" s="1120"/>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21" t="s">
        <v>725</v>
      </c>
      <c r="B12" s="1121"/>
      <c r="C12" s="1121"/>
      <c r="D12" s="1121"/>
      <c r="E12" s="91"/>
      <c r="F12" s="1121" t="s">
        <v>726</v>
      </c>
      <c r="G12" s="1121"/>
      <c r="H12" s="1121"/>
      <c r="I12" s="1121"/>
      <c r="J12" s="1121"/>
      <c r="K12" s="1121"/>
      <c r="L12" s="1121"/>
      <c r="M12" s="1121"/>
      <c r="N12" s="91"/>
      <c r="O12" s="1121" t="s">
        <v>727</v>
      </c>
      <c r="P12" s="1122"/>
      <c r="Q12" s="1122"/>
      <c r="R12" s="1122"/>
      <c r="S12" s="1122"/>
      <c r="T12" s="1122"/>
      <c r="U12" s="1122"/>
    </row>
    <row r="13" spans="1:21" x14ac:dyDescent="0.25">
      <c r="A13" s="1113"/>
      <c r="B13" s="1113" t="s">
        <v>166</v>
      </c>
      <c r="C13" s="181"/>
      <c r="D13" s="1113" t="s">
        <v>334</v>
      </c>
      <c r="E13" s="91"/>
      <c r="F13" s="1113"/>
      <c r="G13" s="1117" t="s">
        <v>166</v>
      </c>
      <c r="H13" s="1118"/>
      <c r="I13" s="1119"/>
      <c r="J13" s="91"/>
      <c r="K13" s="1117" t="s">
        <v>334</v>
      </c>
      <c r="L13" s="1118"/>
      <c r="M13" s="1119"/>
      <c r="N13" s="91"/>
      <c r="O13" s="417" t="s">
        <v>446</v>
      </c>
      <c r="P13" s="1117" t="s">
        <v>332</v>
      </c>
      <c r="Q13" s="1118"/>
      <c r="R13" s="1119"/>
      <c r="S13" s="1117" t="s">
        <v>333</v>
      </c>
      <c r="T13" s="1119"/>
      <c r="U13" s="1113" t="s">
        <v>324</v>
      </c>
    </row>
    <row r="14" spans="1:21" ht="26.25" thickBot="1" x14ac:dyDescent="0.3">
      <c r="A14" s="1114"/>
      <c r="B14" s="1114"/>
      <c r="C14" s="181"/>
      <c r="D14" s="1114"/>
      <c r="E14" s="91"/>
      <c r="F14" s="1114"/>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4"/>
    </row>
    <row r="15" spans="1:21" x14ac:dyDescent="0.25">
      <c r="A15" s="52" t="s">
        <v>298</v>
      </c>
      <c r="B15" s="320"/>
      <c r="C15" s="321"/>
      <c r="D15" s="320"/>
      <c r="E15" s="91"/>
      <c r="F15" s="52" t="s">
        <v>325</v>
      </c>
      <c r="G15" s="324"/>
      <c r="H15" s="499"/>
      <c r="I15" s="325"/>
      <c r="J15" s="326"/>
      <c r="K15" s="324"/>
      <c r="L15" s="499"/>
      <c r="M15" s="325"/>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336"/>
      <c r="I16" s="328"/>
      <c r="J16" s="326"/>
      <c r="K16" s="327"/>
      <c r="L16" s="336"/>
      <c r="M16" s="328"/>
      <c r="N16" s="91"/>
      <c r="O16" s="175" t="s">
        <v>330</v>
      </c>
      <c r="P16" s="329"/>
      <c r="Q16" s="444"/>
      <c r="R16" s="445"/>
      <c r="S16" s="329"/>
      <c r="T16" s="445"/>
      <c r="U16" s="447">
        <f t="shared" si="0"/>
        <v>0</v>
      </c>
    </row>
    <row r="17" spans="1:21" x14ac:dyDescent="0.25">
      <c r="A17" s="174" t="s">
        <v>300</v>
      </c>
      <c r="B17" s="322"/>
      <c r="C17" s="321"/>
      <c r="D17" s="322"/>
      <c r="E17" s="91"/>
      <c r="F17" s="174">
        <v>21</v>
      </c>
      <c r="G17" s="327"/>
      <c r="H17" s="336"/>
      <c r="I17" s="328"/>
      <c r="J17" s="326"/>
      <c r="K17" s="327"/>
      <c r="L17" s="336"/>
      <c r="M17" s="328"/>
      <c r="N17" s="91"/>
      <c r="O17" s="419" t="s">
        <v>448</v>
      </c>
      <c r="P17" s="1111"/>
      <c r="Q17" s="1012"/>
      <c r="R17" s="1112"/>
      <c r="S17" s="440"/>
      <c r="T17" s="441"/>
      <c r="U17" s="338">
        <f>SUM(P17:T17)</f>
        <v>0</v>
      </c>
    </row>
    <row r="18" spans="1:21" x14ac:dyDescent="0.25">
      <c r="A18" s="174" t="s">
        <v>301</v>
      </c>
      <c r="B18" s="322"/>
      <c r="C18" s="321"/>
      <c r="D18" s="322"/>
      <c r="E18" s="91"/>
      <c r="F18" s="174">
        <v>22</v>
      </c>
      <c r="G18" s="327"/>
      <c r="H18" s="336"/>
      <c r="I18" s="328"/>
      <c r="J18" s="326"/>
      <c r="K18" s="327"/>
      <c r="L18" s="336"/>
      <c r="M18" s="328"/>
      <c r="N18" s="91"/>
      <c r="O18" s="466" t="s">
        <v>449</v>
      </c>
      <c r="P18" s="1111"/>
      <c r="Q18" s="1012"/>
      <c r="R18" s="1112"/>
      <c r="S18" s="440"/>
      <c r="T18" s="441"/>
      <c r="U18" s="338">
        <f>SUM(P18:T18)</f>
        <v>0</v>
      </c>
    </row>
    <row r="19" spans="1:21" ht="15.75" thickBot="1" x14ac:dyDescent="0.3">
      <c r="A19" s="174" t="s">
        <v>302</v>
      </c>
      <c r="B19" s="322"/>
      <c r="C19" s="321"/>
      <c r="D19" s="322"/>
      <c r="E19" s="91"/>
      <c r="F19" s="174">
        <v>23</v>
      </c>
      <c r="G19" s="327"/>
      <c r="H19" s="336"/>
      <c r="I19" s="328"/>
      <c r="J19" s="326"/>
      <c r="K19" s="327"/>
      <c r="L19" s="336"/>
      <c r="M19" s="328"/>
      <c r="N19" s="91"/>
      <c r="O19" s="476" t="s">
        <v>473</v>
      </c>
      <c r="P19" s="1109"/>
      <c r="Q19" s="1016"/>
      <c r="R19" s="1110"/>
      <c r="S19" s="442"/>
      <c r="T19" s="443"/>
      <c r="U19" s="339">
        <f>SUM(P19:T19)</f>
        <v>0</v>
      </c>
    </row>
    <row r="20" spans="1:21" x14ac:dyDescent="0.25">
      <c r="A20" s="174"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319</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SUM(H15:H66)</f>
        <v>0</v>
      </c>
      <c r="I67" s="332">
        <f t="shared" ref="I67:M67" si="1">SUM(I15:I66)</f>
        <v>0</v>
      </c>
      <c r="J67" s="326"/>
      <c r="K67" s="331">
        <f t="shared" si="1"/>
        <v>0</v>
      </c>
      <c r="L67" s="500">
        <f t="shared" si="1"/>
        <v>0</v>
      </c>
      <c r="M67" s="332">
        <f t="shared" si="1"/>
        <v>0</v>
      </c>
      <c r="N67" s="91"/>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zoomScaleNormal="100" workbookViewId="0">
      <selection activeCell="Z23" sqref="Z23"/>
    </sheetView>
  </sheetViews>
  <sheetFormatPr defaultColWidth="9.140625" defaultRowHeight="15" x14ac:dyDescent="0.25"/>
  <cols>
    <col min="1" max="1" width="36.5703125" style="92" customWidth="1"/>
    <col min="2" max="2" width="13.7109375" style="92" hidden="1" customWidth="1"/>
    <col min="3" max="3" width="10.7109375" style="92" hidden="1" customWidth="1"/>
    <col min="4" max="7" width="14.7109375" style="92" hidden="1" customWidth="1"/>
    <col min="8" max="14" width="10.7109375" style="92" hidden="1" customWidth="1"/>
    <col min="15" max="15" width="13.7109375" style="92" customWidth="1"/>
    <col min="16" max="16" width="13.7109375" style="92" hidden="1" customWidth="1"/>
    <col min="17" max="18" width="13.7109375" style="92" customWidth="1"/>
    <col min="19" max="20" width="13.7109375" style="92" hidden="1" customWidth="1"/>
    <col min="21" max="21" width="9.140625" style="92"/>
    <col min="22" max="22" width="0" style="45" hidden="1" customWidth="1"/>
    <col min="23" max="23" width="0" style="825" hidden="1" customWidth="1"/>
    <col min="24" max="16384" width="9.140625" style="92"/>
  </cols>
  <sheetData>
    <row r="1" spans="1:23" s="90" customFormat="1" ht="15" customHeight="1" x14ac:dyDescent="0.25">
      <c r="A1" s="90" t="s">
        <v>187</v>
      </c>
      <c r="V1" s="380"/>
      <c r="W1" s="824"/>
    </row>
    <row r="2" spans="1:23" s="90" customFormat="1" ht="15" customHeight="1" x14ac:dyDescent="0.25">
      <c r="V2" s="380"/>
      <c r="W2" s="824"/>
    </row>
    <row r="3" spans="1:23" s="90" customFormat="1" ht="15" customHeight="1" x14ac:dyDescent="0.25">
      <c r="V3" s="380"/>
      <c r="W3" s="824"/>
    </row>
    <row r="4" spans="1:23" s="90" customFormat="1" ht="15" customHeight="1" x14ac:dyDescent="0.25">
      <c r="V4" s="380"/>
      <c r="W4" s="824"/>
    </row>
    <row r="5" spans="1:23" s="90" customFormat="1" ht="15" customHeight="1" x14ac:dyDescent="0.25">
      <c r="V5" s="380"/>
      <c r="W5" s="824"/>
    </row>
    <row r="6" spans="1:23" s="90" customFormat="1" ht="15" customHeight="1" thickBot="1" x14ac:dyDescent="0.3">
      <c r="V6" s="380"/>
      <c r="W6" s="824"/>
    </row>
    <row r="7" spans="1:23" s="90" customFormat="1" ht="15" hidden="1" customHeight="1" x14ac:dyDescent="0.25">
      <c r="V7" s="380"/>
      <c r="W7" s="824"/>
    </row>
    <row r="8" spans="1:23" s="90" customFormat="1" ht="15" hidden="1" customHeight="1" thickBot="1" x14ac:dyDescent="0.3">
      <c r="V8" s="380"/>
      <c r="W8" s="824"/>
    </row>
    <row r="9" spans="1:23" ht="18.75" x14ac:dyDescent="0.25">
      <c r="A9" s="1053" t="s">
        <v>186</v>
      </c>
      <c r="B9" s="1053"/>
      <c r="C9" s="1053"/>
      <c r="D9" s="1053"/>
      <c r="E9" s="1053"/>
      <c r="F9" s="1053"/>
      <c r="G9" s="1053"/>
      <c r="H9" s="1084" t="s">
        <v>530</v>
      </c>
      <c r="I9" s="1085"/>
      <c r="J9" s="1085"/>
      <c r="K9" s="1085"/>
      <c r="L9" s="1086"/>
      <c r="M9" s="676" t="str">
        <f>Home!J23</f>
        <v/>
      </c>
      <c r="N9" s="1090"/>
      <c r="O9" s="1150"/>
      <c r="P9" s="1150"/>
      <c r="Q9" s="1150"/>
      <c r="R9" s="686"/>
      <c r="S9" s="91"/>
      <c r="T9" s="91"/>
    </row>
    <row r="10" spans="1:23" ht="19.5" thickBot="1" x14ac:dyDescent="0.3">
      <c r="A10" s="924" t="s">
        <v>845</v>
      </c>
      <c r="B10" s="924"/>
      <c r="C10" s="924"/>
      <c r="D10" s="924"/>
      <c r="E10" s="924"/>
      <c r="F10" s="924"/>
      <c r="G10" s="924"/>
      <c r="H10" s="932" t="s">
        <v>531</v>
      </c>
      <c r="I10" s="933"/>
      <c r="J10" s="933"/>
      <c r="K10" s="933"/>
      <c r="L10" s="934"/>
      <c r="M10" s="677" t="str">
        <f>Home!J24</f>
        <v/>
      </c>
      <c r="N10" s="935"/>
      <c r="O10" s="326"/>
      <c r="P10" s="326"/>
      <c r="Q10" s="326"/>
      <c r="R10" s="686"/>
      <c r="S10" s="91"/>
      <c r="T10" s="91"/>
    </row>
    <row r="11" spans="1:23" ht="15.75" customHeight="1" thickBot="1" x14ac:dyDescent="0.3">
      <c r="A11" s="91" t="s">
        <v>187</v>
      </c>
      <c r="B11" s="91"/>
      <c r="C11" s="91"/>
      <c r="D11" s="91"/>
      <c r="E11" s="91"/>
      <c r="F11" s="91"/>
      <c r="G11" s="91"/>
      <c r="H11" s="91"/>
      <c r="I11" s="600"/>
      <c r="J11" s="91"/>
      <c r="K11" s="91"/>
      <c r="L11" s="91"/>
      <c r="M11" s="91"/>
      <c r="N11" s="91"/>
      <c r="O11" s="91"/>
      <c r="P11" s="91"/>
      <c r="Q11" s="91"/>
      <c r="R11" s="600"/>
      <c r="S11" s="91"/>
      <c r="T11" s="91"/>
    </row>
    <row r="12" spans="1:23" ht="63" customHeight="1" thickBot="1" x14ac:dyDescent="0.3">
      <c r="A12" s="1155" t="s">
        <v>804</v>
      </c>
      <c r="B12" s="1069" t="s">
        <v>808</v>
      </c>
      <c r="C12" s="1139" t="s">
        <v>402</v>
      </c>
      <c r="D12" s="1075" t="s">
        <v>807</v>
      </c>
      <c r="E12" s="1076"/>
      <c r="F12" s="1076"/>
      <c r="G12" s="1077"/>
      <c r="H12" s="1075" t="s">
        <v>794</v>
      </c>
      <c r="I12" s="1076"/>
      <c r="J12" s="1076"/>
      <c r="K12" s="1076"/>
      <c r="L12" s="1076"/>
      <c r="M12" s="1076"/>
      <c r="N12" s="1076"/>
      <c r="O12" s="1064" t="s">
        <v>845</v>
      </c>
      <c r="P12" s="1065"/>
      <c r="Q12" s="1065"/>
      <c r="R12" s="1066"/>
      <c r="S12" s="1064" t="s">
        <v>798</v>
      </c>
      <c r="T12" s="1104"/>
    </row>
    <row r="13" spans="1:23" ht="15.75" customHeight="1" x14ac:dyDescent="0.25">
      <c r="A13" s="1156"/>
      <c r="B13" s="1070"/>
      <c r="C13" s="1140"/>
      <c r="D13" s="1117" t="s">
        <v>805</v>
      </c>
      <c r="E13" s="1118"/>
      <c r="F13" s="1153" t="s">
        <v>806</v>
      </c>
      <c r="G13" s="1154"/>
      <c r="H13" s="1097" t="s">
        <v>25</v>
      </c>
      <c r="I13" s="1098"/>
      <c r="J13" s="1092" t="s">
        <v>26</v>
      </c>
      <c r="K13" s="1093"/>
      <c r="L13" s="1093"/>
      <c r="M13" s="1093"/>
      <c r="N13" s="1094"/>
      <c r="O13" s="1058" t="s">
        <v>294</v>
      </c>
      <c r="P13" s="1095" t="s">
        <v>795</v>
      </c>
      <c r="Q13" s="1095" t="s">
        <v>796</v>
      </c>
      <c r="R13" s="1102" t="s">
        <v>797</v>
      </c>
      <c r="S13" s="1058" t="s">
        <v>411</v>
      </c>
      <c r="T13" s="1102" t="s">
        <v>477</v>
      </c>
    </row>
    <row r="14" spans="1:23" ht="51.75" customHeight="1" x14ac:dyDescent="0.25">
      <c r="A14" s="1156"/>
      <c r="B14" s="1070"/>
      <c r="C14" s="1140"/>
      <c r="D14" s="883" t="s">
        <v>188</v>
      </c>
      <c r="E14" s="639" t="s">
        <v>189</v>
      </c>
      <c r="F14" s="883" t="s">
        <v>188</v>
      </c>
      <c r="G14" s="641" t="s">
        <v>189</v>
      </c>
      <c r="H14" s="882" t="s">
        <v>178</v>
      </c>
      <c r="I14" s="882" t="s">
        <v>791</v>
      </c>
      <c r="J14" s="620" t="s">
        <v>178</v>
      </c>
      <c r="K14" s="621" t="s">
        <v>179</v>
      </c>
      <c r="L14" s="617" t="s">
        <v>180</v>
      </c>
      <c r="M14" s="622" t="s">
        <v>181</v>
      </c>
      <c r="N14" s="623" t="s">
        <v>183</v>
      </c>
      <c r="O14" s="1059"/>
      <c r="P14" s="1096"/>
      <c r="Q14" s="1096"/>
      <c r="R14" s="1103"/>
      <c r="S14" s="1105"/>
      <c r="T14" s="1106"/>
    </row>
    <row r="15" spans="1:23" ht="15.75" customHeight="1" thickBot="1" x14ac:dyDescent="0.3">
      <c r="A15" s="1157"/>
      <c r="B15" s="1071"/>
      <c r="C15" s="1141"/>
      <c r="D15" s="658" t="s">
        <v>27</v>
      </c>
      <c r="E15" s="640" t="s">
        <v>27</v>
      </c>
      <c r="F15" s="658" t="s">
        <v>28</v>
      </c>
      <c r="G15" s="642" t="s">
        <v>28</v>
      </c>
      <c r="H15" s="658" t="s">
        <v>177</v>
      </c>
      <c r="I15" s="658" t="s">
        <v>177</v>
      </c>
      <c r="J15" s="618" t="s">
        <v>177</v>
      </c>
      <c r="K15" s="624" t="s">
        <v>177</v>
      </c>
      <c r="L15" s="619" t="s">
        <v>177</v>
      </c>
      <c r="M15" s="619" t="s">
        <v>177</v>
      </c>
      <c r="N15" s="625" t="s">
        <v>177</v>
      </c>
      <c r="O15" s="884" t="s">
        <v>177</v>
      </c>
      <c r="P15" s="51" t="s">
        <v>177</v>
      </c>
      <c r="Q15" s="705" t="s">
        <v>177</v>
      </c>
      <c r="R15" s="379" t="s">
        <v>177</v>
      </c>
      <c r="S15" s="884" t="s">
        <v>27</v>
      </c>
      <c r="T15" s="379" t="s">
        <v>476</v>
      </c>
      <c r="V15" s="44"/>
      <c r="W15" s="826"/>
    </row>
    <row r="16" spans="1:23" ht="15.75" customHeight="1" thickBot="1" x14ac:dyDescent="0.3">
      <c r="A16" s="847"/>
      <c r="B16" s="193"/>
      <c r="C16" s="366" t="s">
        <v>403</v>
      </c>
      <c r="D16" s="833">
        <f>SUM(D17:D196)</f>
        <v>0</v>
      </c>
      <c r="E16" s="833">
        <f>SUM(E17:E196)</f>
        <v>0</v>
      </c>
      <c r="F16" s="839"/>
      <c r="G16" s="839"/>
      <c r="H16" s="845">
        <f>SUM(H17:H196)</f>
        <v>0</v>
      </c>
      <c r="I16" s="845">
        <f>SUM(I17:I196)</f>
        <v>0</v>
      </c>
      <c r="J16" s="845">
        <f>SUM(J17:J196)</f>
        <v>0</v>
      </c>
      <c r="K16" s="845">
        <f t="shared" ref="K16:S16" si="0">SUM(K17:K196)</f>
        <v>0</v>
      </c>
      <c r="L16" s="845">
        <f t="shared" si="0"/>
        <v>0</v>
      </c>
      <c r="M16" s="845">
        <f t="shared" si="0"/>
        <v>0</v>
      </c>
      <c r="N16" s="845">
        <f t="shared" si="0"/>
        <v>0</v>
      </c>
      <c r="O16" s="845">
        <f t="shared" si="0"/>
        <v>0</v>
      </c>
      <c r="P16" s="845">
        <f t="shared" si="0"/>
        <v>0</v>
      </c>
      <c r="Q16" s="845">
        <f t="shared" si="0"/>
        <v>0</v>
      </c>
      <c r="R16" s="845">
        <f t="shared" si="0"/>
        <v>0</v>
      </c>
      <c r="S16" s="846">
        <f t="shared" si="0"/>
        <v>0</v>
      </c>
      <c r="T16" s="846"/>
      <c r="V16" s="832" t="s">
        <v>643</v>
      </c>
      <c r="W16" s="831" t="s">
        <v>644</v>
      </c>
    </row>
    <row r="17" spans="1:23" ht="15" customHeight="1" x14ac:dyDescent="0.25">
      <c r="A17" s="62"/>
      <c r="B17" s="63"/>
      <c r="C17" s="194"/>
      <c r="D17" s="200"/>
      <c r="E17" s="226"/>
      <c r="F17" s="186"/>
      <c r="G17" s="187"/>
      <c r="H17" s="904"/>
      <c r="I17" s="211"/>
      <c r="J17" s="207"/>
      <c r="K17" s="208"/>
      <c r="L17" s="208"/>
      <c r="M17" s="208"/>
      <c r="N17" s="209"/>
      <c r="O17" s="210"/>
      <c r="P17" s="209"/>
      <c r="Q17" s="209"/>
      <c r="R17" s="211"/>
      <c r="S17" s="381" t="str">
        <f>IF(SUM(D17:E17)=0,"",SUM(D17:E17))</f>
        <v/>
      </c>
      <c r="T17" s="479"/>
      <c r="V17" s="365">
        <f>D17*F17</f>
        <v>0</v>
      </c>
      <c r="W17" s="365">
        <f>E17*G17</f>
        <v>0</v>
      </c>
    </row>
    <row r="18" spans="1:23" ht="15" customHeight="1" x14ac:dyDescent="0.25">
      <c r="A18" s="64"/>
      <c r="B18" s="65"/>
      <c r="C18" s="195"/>
      <c r="D18" s="202"/>
      <c r="E18" s="229"/>
      <c r="F18" s="188"/>
      <c r="G18" s="189"/>
      <c r="H18" s="905"/>
      <c r="I18" s="217"/>
      <c r="J18" s="213"/>
      <c r="K18" s="214"/>
      <c r="L18" s="214"/>
      <c r="M18" s="214"/>
      <c r="N18" s="215"/>
      <c r="O18" s="216"/>
      <c r="P18" s="215"/>
      <c r="Q18" s="215"/>
      <c r="R18" s="217"/>
      <c r="S18" s="382" t="str">
        <f t="shared" ref="S18:S81" si="1">IF(SUM(D18:E18)=0,"",SUM(D18:E18))</f>
        <v/>
      </c>
      <c r="T18" s="480"/>
      <c r="V18" s="365">
        <f t="shared" ref="V18:V81" si="2">D18*F18</f>
        <v>0</v>
      </c>
      <c r="W18" s="365">
        <f t="shared" ref="W18:W81" si="3">E18*G18</f>
        <v>0</v>
      </c>
    </row>
    <row r="19" spans="1:23" ht="15" customHeight="1" x14ac:dyDescent="0.25">
      <c r="A19" s="64"/>
      <c r="B19" s="65"/>
      <c r="C19" s="195"/>
      <c r="D19" s="202"/>
      <c r="E19" s="229"/>
      <c r="F19" s="188"/>
      <c r="G19" s="189"/>
      <c r="H19" s="905"/>
      <c r="I19" s="217"/>
      <c r="J19" s="213"/>
      <c r="K19" s="214"/>
      <c r="L19" s="214"/>
      <c r="M19" s="214"/>
      <c r="N19" s="215"/>
      <c r="O19" s="216"/>
      <c r="P19" s="215"/>
      <c r="Q19" s="215"/>
      <c r="R19" s="217"/>
      <c r="S19" s="382" t="str">
        <f t="shared" si="1"/>
        <v/>
      </c>
      <c r="T19" s="480"/>
      <c r="V19" s="365">
        <f t="shared" si="2"/>
        <v>0</v>
      </c>
      <c r="W19" s="365">
        <f t="shared" si="3"/>
        <v>0</v>
      </c>
    </row>
    <row r="20" spans="1:23" ht="15" customHeight="1" x14ac:dyDescent="0.25">
      <c r="A20" s="64"/>
      <c r="B20" s="65"/>
      <c r="C20" s="195"/>
      <c r="D20" s="202"/>
      <c r="E20" s="229"/>
      <c r="F20" s="188"/>
      <c r="G20" s="189"/>
      <c r="H20" s="905"/>
      <c r="I20" s="217"/>
      <c r="J20" s="213"/>
      <c r="K20" s="214"/>
      <c r="L20" s="214"/>
      <c r="M20" s="214"/>
      <c r="N20" s="215"/>
      <c r="O20" s="216"/>
      <c r="P20" s="215"/>
      <c r="Q20" s="215"/>
      <c r="R20" s="217"/>
      <c r="S20" s="382" t="str">
        <f t="shared" si="1"/>
        <v/>
      </c>
      <c r="T20" s="480"/>
      <c r="V20" s="365">
        <f t="shared" si="2"/>
        <v>0</v>
      </c>
      <c r="W20" s="365">
        <f t="shared" si="3"/>
        <v>0</v>
      </c>
    </row>
    <row r="21" spans="1:23" ht="15" customHeight="1" x14ac:dyDescent="0.25">
      <c r="A21" s="64"/>
      <c r="B21" s="65"/>
      <c r="C21" s="195"/>
      <c r="D21" s="202"/>
      <c r="E21" s="229"/>
      <c r="F21" s="188"/>
      <c r="G21" s="189"/>
      <c r="H21" s="905"/>
      <c r="I21" s="217"/>
      <c r="J21" s="213"/>
      <c r="K21" s="214"/>
      <c r="L21" s="214"/>
      <c r="M21" s="214"/>
      <c r="N21" s="215"/>
      <c r="O21" s="216"/>
      <c r="P21" s="215"/>
      <c r="Q21" s="215"/>
      <c r="R21" s="217"/>
      <c r="S21" s="382" t="str">
        <f t="shared" si="1"/>
        <v/>
      </c>
      <c r="T21" s="480"/>
      <c r="V21" s="365">
        <f t="shared" si="2"/>
        <v>0</v>
      </c>
      <c r="W21" s="365">
        <f t="shared" si="3"/>
        <v>0</v>
      </c>
    </row>
    <row r="22" spans="1:23" ht="15" customHeight="1" x14ac:dyDescent="0.25">
      <c r="A22" s="64"/>
      <c r="B22" s="65"/>
      <c r="C22" s="195"/>
      <c r="D22" s="202"/>
      <c r="E22" s="229"/>
      <c r="F22" s="188"/>
      <c r="G22" s="189"/>
      <c r="H22" s="905"/>
      <c r="I22" s="217"/>
      <c r="J22" s="213"/>
      <c r="K22" s="214"/>
      <c r="L22" s="214"/>
      <c r="M22" s="214"/>
      <c r="N22" s="215"/>
      <c r="O22" s="216"/>
      <c r="P22" s="215"/>
      <c r="Q22" s="215"/>
      <c r="R22" s="217"/>
      <c r="S22" s="382" t="str">
        <f t="shared" si="1"/>
        <v/>
      </c>
      <c r="T22" s="480"/>
      <c r="V22" s="365">
        <f t="shared" si="2"/>
        <v>0</v>
      </c>
      <c r="W22" s="365">
        <f t="shared" si="3"/>
        <v>0</v>
      </c>
    </row>
    <row r="23" spans="1:23" ht="15" customHeight="1" x14ac:dyDescent="0.25">
      <c r="A23" s="64"/>
      <c r="B23" s="65"/>
      <c r="C23" s="195"/>
      <c r="D23" s="202"/>
      <c r="E23" s="229"/>
      <c r="F23" s="188"/>
      <c r="G23" s="189"/>
      <c r="H23" s="905"/>
      <c r="I23" s="217"/>
      <c r="J23" s="213"/>
      <c r="K23" s="214"/>
      <c r="L23" s="214"/>
      <c r="M23" s="214"/>
      <c r="N23" s="215"/>
      <c r="O23" s="216"/>
      <c r="P23" s="215"/>
      <c r="Q23" s="215"/>
      <c r="R23" s="217"/>
      <c r="S23" s="382" t="str">
        <f t="shared" si="1"/>
        <v/>
      </c>
      <c r="T23" s="480"/>
      <c r="V23" s="365">
        <f t="shared" si="2"/>
        <v>0</v>
      </c>
      <c r="W23" s="365">
        <f t="shared" si="3"/>
        <v>0</v>
      </c>
    </row>
    <row r="24" spans="1:23" ht="15" customHeight="1" x14ac:dyDescent="0.25">
      <c r="A24" s="64"/>
      <c r="B24" s="65"/>
      <c r="C24" s="195"/>
      <c r="D24" s="202"/>
      <c r="E24" s="229"/>
      <c r="F24" s="188"/>
      <c r="G24" s="189"/>
      <c r="H24" s="905"/>
      <c r="I24" s="217"/>
      <c r="J24" s="213"/>
      <c r="K24" s="214"/>
      <c r="L24" s="214"/>
      <c r="M24" s="214"/>
      <c r="N24" s="215"/>
      <c r="O24" s="216"/>
      <c r="P24" s="215"/>
      <c r="Q24" s="215"/>
      <c r="R24" s="217"/>
      <c r="S24" s="382" t="str">
        <f t="shared" si="1"/>
        <v/>
      </c>
      <c r="T24" s="480"/>
      <c r="V24" s="365">
        <f t="shared" si="2"/>
        <v>0</v>
      </c>
      <c r="W24" s="365">
        <f t="shared" si="3"/>
        <v>0</v>
      </c>
    </row>
    <row r="25" spans="1:23" ht="15" customHeight="1" x14ac:dyDescent="0.25">
      <c r="A25" s="64"/>
      <c r="B25" s="65"/>
      <c r="C25" s="195"/>
      <c r="D25" s="202"/>
      <c r="E25" s="229"/>
      <c r="F25" s="188"/>
      <c r="G25" s="189"/>
      <c r="H25" s="905"/>
      <c r="I25" s="217"/>
      <c r="J25" s="213"/>
      <c r="K25" s="214"/>
      <c r="L25" s="214"/>
      <c r="M25" s="214"/>
      <c r="N25" s="215"/>
      <c r="O25" s="216"/>
      <c r="P25" s="215"/>
      <c r="Q25" s="215"/>
      <c r="R25" s="217"/>
      <c r="S25" s="382" t="str">
        <f t="shared" si="1"/>
        <v/>
      </c>
      <c r="T25" s="480"/>
      <c r="V25" s="365">
        <f t="shared" si="2"/>
        <v>0</v>
      </c>
      <c r="W25" s="365">
        <f t="shared" si="3"/>
        <v>0</v>
      </c>
    </row>
    <row r="26" spans="1:23" ht="15" customHeight="1" x14ac:dyDescent="0.25">
      <c r="A26" s="64"/>
      <c r="B26" s="65"/>
      <c r="C26" s="195"/>
      <c r="D26" s="202"/>
      <c r="E26" s="229"/>
      <c r="F26" s="188"/>
      <c r="G26" s="189"/>
      <c r="H26" s="905"/>
      <c r="I26" s="217"/>
      <c r="J26" s="213"/>
      <c r="K26" s="214"/>
      <c r="L26" s="214"/>
      <c r="M26" s="214"/>
      <c r="N26" s="215"/>
      <c r="O26" s="216"/>
      <c r="P26" s="215"/>
      <c r="Q26" s="215"/>
      <c r="R26" s="217"/>
      <c r="S26" s="382" t="str">
        <f t="shared" si="1"/>
        <v/>
      </c>
      <c r="T26" s="480"/>
      <c r="V26" s="365">
        <f t="shared" si="2"/>
        <v>0</v>
      </c>
      <c r="W26" s="365">
        <f t="shared" si="3"/>
        <v>0</v>
      </c>
    </row>
    <row r="27" spans="1:23" ht="15" customHeight="1" x14ac:dyDescent="0.25">
      <c r="A27" s="64"/>
      <c r="B27" s="65"/>
      <c r="C27" s="195"/>
      <c r="D27" s="202"/>
      <c r="E27" s="229"/>
      <c r="F27" s="188"/>
      <c r="G27" s="189"/>
      <c r="H27" s="905"/>
      <c r="I27" s="217"/>
      <c r="J27" s="213"/>
      <c r="K27" s="214"/>
      <c r="L27" s="214"/>
      <c r="M27" s="214"/>
      <c r="N27" s="215"/>
      <c r="O27" s="216"/>
      <c r="P27" s="215"/>
      <c r="Q27" s="215"/>
      <c r="R27" s="217"/>
      <c r="S27" s="382" t="str">
        <f t="shared" si="1"/>
        <v/>
      </c>
      <c r="T27" s="480"/>
      <c r="V27" s="365">
        <f t="shared" si="2"/>
        <v>0</v>
      </c>
      <c r="W27" s="365">
        <f t="shared" si="3"/>
        <v>0</v>
      </c>
    </row>
    <row r="28" spans="1:23" ht="15" customHeight="1" x14ac:dyDescent="0.25">
      <c r="A28" s="64"/>
      <c r="B28" s="65"/>
      <c r="C28" s="195"/>
      <c r="D28" s="202"/>
      <c r="E28" s="229"/>
      <c r="F28" s="188"/>
      <c r="G28" s="189"/>
      <c r="H28" s="905"/>
      <c r="I28" s="217"/>
      <c r="J28" s="213"/>
      <c r="K28" s="214"/>
      <c r="L28" s="214"/>
      <c r="M28" s="214"/>
      <c r="N28" s="215"/>
      <c r="O28" s="216"/>
      <c r="P28" s="215"/>
      <c r="Q28" s="215"/>
      <c r="R28" s="217"/>
      <c r="S28" s="382" t="str">
        <f t="shared" si="1"/>
        <v/>
      </c>
      <c r="T28" s="480"/>
      <c r="V28" s="365">
        <f t="shared" si="2"/>
        <v>0</v>
      </c>
      <c r="W28" s="365">
        <f t="shared" si="3"/>
        <v>0</v>
      </c>
    </row>
    <row r="29" spans="1:23" ht="15" customHeight="1" x14ac:dyDescent="0.25">
      <c r="A29" s="64"/>
      <c r="B29" s="65"/>
      <c r="C29" s="195"/>
      <c r="D29" s="202"/>
      <c r="E29" s="229"/>
      <c r="F29" s="188"/>
      <c r="G29" s="189"/>
      <c r="H29" s="905"/>
      <c r="I29" s="217"/>
      <c r="J29" s="213"/>
      <c r="K29" s="214"/>
      <c r="L29" s="214"/>
      <c r="M29" s="214"/>
      <c r="N29" s="215"/>
      <c r="O29" s="216"/>
      <c r="P29" s="215"/>
      <c r="Q29" s="215"/>
      <c r="R29" s="217"/>
      <c r="S29" s="382" t="str">
        <f t="shared" si="1"/>
        <v/>
      </c>
      <c r="T29" s="480"/>
      <c r="V29" s="365">
        <f t="shared" si="2"/>
        <v>0</v>
      </c>
      <c r="W29" s="365">
        <f t="shared" si="3"/>
        <v>0</v>
      </c>
    </row>
    <row r="30" spans="1:23" ht="15" customHeight="1" x14ac:dyDescent="0.25">
      <c r="A30" s="64"/>
      <c r="B30" s="65"/>
      <c r="C30" s="195"/>
      <c r="D30" s="202"/>
      <c r="E30" s="229"/>
      <c r="F30" s="188"/>
      <c r="G30" s="189"/>
      <c r="H30" s="905"/>
      <c r="I30" s="217"/>
      <c r="J30" s="213"/>
      <c r="K30" s="214"/>
      <c r="L30" s="214"/>
      <c r="M30" s="214"/>
      <c r="N30" s="215"/>
      <c r="O30" s="216"/>
      <c r="P30" s="215"/>
      <c r="Q30" s="215"/>
      <c r="R30" s="217"/>
      <c r="S30" s="382" t="str">
        <f t="shared" si="1"/>
        <v/>
      </c>
      <c r="T30" s="480"/>
      <c r="V30" s="365">
        <f t="shared" si="2"/>
        <v>0</v>
      </c>
      <c r="W30" s="365">
        <f t="shared" si="3"/>
        <v>0</v>
      </c>
    </row>
    <row r="31" spans="1:23" ht="15" customHeight="1" x14ac:dyDescent="0.25">
      <c r="A31" s="64"/>
      <c r="B31" s="65"/>
      <c r="C31" s="195"/>
      <c r="D31" s="202"/>
      <c r="E31" s="229"/>
      <c r="F31" s="188"/>
      <c r="G31" s="189"/>
      <c r="H31" s="905"/>
      <c r="I31" s="217"/>
      <c r="J31" s="213"/>
      <c r="K31" s="214"/>
      <c r="L31" s="214"/>
      <c r="M31" s="214"/>
      <c r="N31" s="215"/>
      <c r="O31" s="216"/>
      <c r="P31" s="215"/>
      <c r="Q31" s="215"/>
      <c r="R31" s="217"/>
      <c r="S31" s="382" t="str">
        <f t="shared" si="1"/>
        <v/>
      </c>
      <c r="T31" s="480"/>
      <c r="V31" s="365">
        <f t="shared" si="2"/>
        <v>0</v>
      </c>
      <c r="W31" s="365">
        <f t="shared" si="3"/>
        <v>0</v>
      </c>
    </row>
    <row r="32" spans="1:23" ht="15" customHeight="1" x14ac:dyDescent="0.25">
      <c r="A32" s="64"/>
      <c r="B32" s="65"/>
      <c r="C32" s="195"/>
      <c r="D32" s="202"/>
      <c r="E32" s="229"/>
      <c r="F32" s="188"/>
      <c r="G32" s="189"/>
      <c r="H32" s="905"/>
      <c r="I32" s="217"/>
      <c r="J32" s="213"/>
      <c r="K32" s="214"/>
      <c r="L32" s="214"/>
      <c r="M32" s="214"/>
      <c r="N32" s="215"/>
      <c r="O32" s="216"/>
      <c r="P32" s="215"/>
      <c r="Q32" s="215"/>
      <c r="R32" s="217"/>
      <c r="S32" s="382" t="str">
        <f t="shared" si="1"/>
        <v/>
      </c>
      <c r="T32" s="480"/>
      <c r="V32" s="365">
        <f t="shared" si="2"/>
        <v>0</v>
      </c>
      <c r="W32" s="365">
        <f t="shared" si="3"/>
        <v>0</v>
      </c>
    </row>
    <row r="33" spans="1:23" ht="15" customHeight="1" x14ac:dyDescent="0.25">
      <c r="A33" s="64"/>
      <c r="B33" s="65"/>
      <c r="C33" s="195"/>
      <c r="D33" s="202"/>
      <c r="E33" s="229"/>
      <c r="F33" s="188"/>
      <c r="G33" s="189"/>
      <c r="H33" s="905"/>
      <c r="I33" s="217"/>
      <c r="J33" s="213"/>
      <c r="K33" s="214"/>
      <c r="L33" s="214"/>
      <c r="M33" s="214"/>
      <c r="N33" s="215"/>
      <c r="O33" s="216"/>
      <c r="P33" s="215"/>
      <c r="Q33" s="215"/>
      <c r="R33" s="217"/>
      <c r="S33" s="382" t="str">
        <f t="shared" si="1"/>
        <v/>
      </c>
      <c r="T33" s="480"/>
      <c r="V33" s="365">
        <f t="shared" si="2"/>
        <v>0</v>
      </c>
      <c r="W33" s="365">
        <f t="shared" si="3"/>
        <v>0</v>
      </c>
    </row>
    <row r="34" spans="1:23" ht="15" customHeight="1" x14ac:dyDescent="0.25">
      <c r="A34" s="64"/>
      <c r="B34" s="65"/>
      <c r="C34" s="195"/>
      <c r="D34" s="202"/>
      <c r="E34" s="229"/>
      <c r="F34" s="188"/>
      <c r="G34" s="189"/>
      <c r="H34" s="905"/>
      <c r="I34" s="217"/>
      <c r="J34" s="213"/>
      <c r="K34" s="214"/>
      <c r="L34" s="214"/>
      <c r="M34" s="214"/>
      <c r="N34" s="215"/>
      <c r="O34" s="216"/>
      <c r="P34" s="215"/>
      <c r="Q34" s="215"/>
      <c r="R34" s="217"/>
      <c r="S34" s="382" t="str">
        <f t="shared" si="1"/>
        <v/>
      </c>
      <c r="T34" s="480"/>
      <c r="V34" s="365">
        <f t="shared" si="2"/>
        <v>0</v>
      </c>
      <c r="W34" s="365">
        <f t="shared" si="3"/>
        <v>0</v>
      </c>
    </row>
    <row r="35" spans="1:23" ht="15" customHeight="1" x14ac:dyDescent="0.25">
      <c r="A35" s="64"/>
      <c r="B35" s="65"/>
      <c r="C35" s="195"/>
      <c r="D35" s="202"/>
      <c r="E35" s="229"/>
      <c r="F35" s="188"/>
      <c r="G35" s="189"/>
      <c r="H35" s="905"/>
      <c r="I35" s="217"/>
      <c r="J35" s="213"/>
      <c r="K35" s="214"/>
      <c r="L35" s="214"/>
      <c r="M35" s="214"/>
      <c r="N35" s="215"/>
      <c r="O35" s="216"/>
      <c r="P35" s="215"/>
      <c r="Q35" s="215"/>
      <c r="R35" s="217"/>
      <c r="S35" s="382" t="str">
        <f t="shared" si="1"/>
        <v/>
      </c>
      <c r="T35" s="480"/>
      <c r="V35" s="365">
        <f t="shared" si="2"/>
        <v>0</v>
      </c>
      <c r="W35" s="365">
        <f t="shared" si="3"/>
        <v>0</v>
      </c>
    </row>
    <row r="36" spans="1:23" ht="15" customHeight="1" x14ac:dyDescent="0.25">
      <c r="A36" s="64"/>
      <c r="B36" s="65"/>
      <c r="C36" s="195"/>
      <c r="D36" s="202"/>
      <c r="E36" s="229"/>
      <c r="F36" s="188"/>
      <c r="G36" s="189"/>
      <c r="H36" s="905"/>
      <c r="I36" s="217"/>
      <c r="J36" s="213"/>
      <c r="K36" s="214"/>
      <c r="L36" s="214"/>
      <c r="M36" s="214"/>
      <c r="N36" s="215"/>
      <c r="O36" s="216"/>
      <c r="P36" s="215"/>
      <c r="Q36" s="215"/>
      <c r="R36" s="217"/>
      <c r="S36" s="382" t="str">
        <f t="shared" si="1"/>
        <v/>
      </c>
      <c r="T36" s="480"/>
      <c r="V36" s="365">
        <f t="shared" si="2"/>
        <v>0</v>
      </c>
      <c r="W36" s="365">
        <f t="shared" si="3"/>
        <v>0</v>
      </c>
    </row>
    <row r="37" spans="1:23" ht="15" customHeight="1" x14ac:dyDescent="0.25">
      <c r="A37" s="64"/>
      <c r="B37" s="65"/>
      <c r="C37" s="195"/>
      <c r="D37" s="202"/>
      <c r="E37" s="229"/>
      <c r="F37" s="188"/>
      <c r="G37" s="189"/>
      <c r="H37" s="905"/>
      <c r="I37" s="217"/>
      <c r="J37" s="213"/>
      <c r="K37" s="214"/>
      <c r="L37" s="214"/>
      <c r="M37" s="214"/>
      <c r="N37" s="215"/>
      <c r="O37" s="216"/>
      <c r="P37" s="215"/>
      <c r="Q37" s="215"/>
      <c r="R37" s="217"/>
      <c r="S37" s="382" t="str">
        <f t="shared" si="1"/>
        <v/>
      </c>
      <c r="T37" s="480"/>
      <c r="V37" s="365">
        <f t="shared" si="2"/>
        <v>0</v>
      </c>
      <c r="W37" s="365">
        <f t="shared" si="3"/>
        <v>0</v>
      </c>
    </row>
    <row r="38" spans="1:23" ht="15" customHeight="1" x14ac:dyDescent="0.25">
      <c r="A38" s="64"/>
      <c r="B38" s="65"/>
      <c r="C38" s="195"/>
      <c r="D38" s="202"/>
      <c r="E38" s="229"/>
      <c r="F38" s="188"/>
      <c r="G38" s="189"/>
      <c r="H38" s="905"/>
      <c r="I38" s="217"/>
      <c r="J38" s="213"/>
      <c r="K38" s="214"/>
      <c r="L38" s="214"/>
      <c r="M38" s="214"/>
      <c r="N38" s="215"/>
      <c r="O38" s="216"/>
      <c r="P38" s="215"/>
      <c r="Q38" s="215"/>
      <c r="R38" s="217"/>
      <c r="S38" s="382" t="str">
        <f t="shared" si="1"/>
        <v/>
      </c>
      <c r="T38" s="480"/>
      <c r="V38" s="365">
        <f t="shared" si="2"/>
        <v>0</v>
      </c>
      <c r="W38" s="365">
        <f t="shared" si="3"/>
        <v>0</v>
      </c>
    </row>
    <row r="39" spans="1:23" ht="15" customHeight="1" x14ac:dyDescent="0.25">
      <c r="A39" s="64"/>
      <c r="B39" s="65"/>
      <c r="C39" s="195"/>
      <c r="D39" s="202"/>
      <c r="E39" s="229"/>
      <c r="F39" s="188"/>
      <c r="G39" s="189"/>
      <c r="H39" s="905"/>
      <c r="I39" s="217"/>
      <c r="J39" s="213"/>
      <c r="K39" s="214"/>
      <c r="L39" s="214"/>
      <c r="M39" s="214"/>
      <c r="N39" s="215"/>
      <c r="O39" s="216"/>
      <c r="P39" s="215"/>
      <c r="Q39" s="215"/>
      <c r="R39" s="217"/>
      <c r="S39" s="382" t="str">
        <f t="shared" si="1"/>
        <v/>
      </c>
      <c r="T39" s="480"/>
      <c r="V39" s="365">
        <f t="shared" si="2"/>
        <v>0</v>
      </c>
      <c r="W39" s="365">
        <f t="shared" si="3"/>
        <v>0</v>
      </c>
    </row>
    <row r="40" spans="1:23" ht="15" customHeight="1" x14ac:dyDescent="0.25">
      <c r="A40" s="64"/>
      <c r="B40" s="65"/>
      <c r="C40" s="195"/>
      <c r="D40" s="202"/>
      <c r="E40" s="229"/>
      <c r="F40" s="188"/>
      <c r="G40" s="189"/>
      <c r="H40" s="905"/>
      <c r="I40" s="217"/>
      <c r="J40" s="213"/>
      <c r="K40" s="214"/>
      <c r="L40" s="214"/>
      <c r="M40" s="214"/>
      <c r="N40" s="215"/>
      <c r="O40" s="216"/>
      <c r="P40" s="215"/>
      <c r="Q40" s="215"/>
      <c r="R40" s="217"/>
      <c r="S40" s="382" t="str">
        <f t="shared" si="1"/>
        <v/>
      </c>
      <c r="T40" s="480"/>
      <c r="V40" s="365">
        <f t="shared" si="2"/>
        <v>0</v>
      </c>
      <c r="W40" s="365">
        <f t="shared" si="3"/>
        <v>0</v>
      </c>
    </row>
    <row r="41" spans="1:23" ht="15" customHeight="1" x14ac:dyDescent="0.25">
      <c r="A41" s="64"/>
      <c r="B41" s="65"/>
      <c r="C41" s="195"/>
      <c r="D41" s="202"/>
      <c r="E41" s="229"/>
      <c r="F41" s="188"/>
      <c r="G41" s="189"/>
      <c r="H41" s="905"/>
      <c r="I41" s="217"/>
      <c r="J41" s="213"/>
      <c r="K41" s="214"/>
      <c r="L41" s="214"/>
      <c r="M41" s="214"/>
      <c r="N41" s="215"/>
      <c r="O41" s="216"/>
      <c r="P41" s="215"/>
      <c r="Q41" s="215"/>
      <c r="R41" s="217"/>
      <c r="S41" s="382" t="str">
        <f t="shared" si="1"/>
        <v/>
      </c>
      <c r="T41" s="480"/>
      <c r="V41" s="365">
        <f t="shared" si="2"/>
        <v>0</v>
      </c>
      <c r="W41" s="365">
        <f t="shared" si="3"/>
        <v>0</v>
      </c>
    </row>
    <row r="42" spans="1:23" ht="15" customHeight="1" x14ac:dyDescent="0.25">
      <c r="A42" s="64"/>
      <c r="B42" s="65"/>
      <c r="C42" s="195"/>
      <c r="D42" s="202"/>
      <c r="E42" s="229"/>
      <c r="F42" s="188"/>
      <c r="G42" s="189"/>
      <c r="H42" s="905"/>
      <c r="I42" s="217"/>
      <c r="J42" s="213"/>
      <c r="K42" s="214"/>
      <c r="L42" s="214"/>
      <c r="M42" s="214"/>
      <c r="N42" s="215"/>
      <c r="O42" s="216"/>
      <c r="P42" s="215"/>
      <c r="Q42" s="215"/>
      <c r="R42" s="217"/>
      <c r="S42" s="382" t="str">
        <f t="shared" si="1"/>
        <v/>
      </c>
      <c r="T42" s="480"/>
      <c r="V42" s="365">
        <f t="shared" si="2"/>
        <v>0</v>
      </c>
      <c r="W42" s="365">
        <f t="shared" si="3"/>
        <v>0</v>
      </c>
    </row>
    <row r="43" spans="1:23" ht="15" customHeight="1" x14ac:dyDescent="0.25">
      <c r="A43" s="64"/>
      <c r="B43" s="65"/>
      <c r="C43" s="195"/>
      <c r="D43" s="202"/>
      <c r="E43" s="229"/>
      <c r="F43" s="188"/>
      <c r="G43" s="189"/>
      <c r="H43" s="905"/>
      <c r="I43" s="217"/>
      <c r="J43" s="213"/>
      <c r="K43" s="214"/>
      <c r="L43" s="214"/>
      <c r="M43" s="214"/>
      <c r="N43" s="215"/>
      <c r="O43" s="216"/>
      <c r="P43" s="215"/>
      <c r="Q43" s="215"/>
      <c r="R43" s="217"/>
      <c r="S43" s="382" t="str">
        <f t="shared" si="1"/>
        <v/>
      </c>
      <c r="T43" s="480"/>
      <c r="V43" s="365">
        <f t="shared" si="2"/>
        <v>0</v>
      </c>
      <c r="W43" s="365">
        <f t="shared" si="3"/>
        <v>0</v>
      </c>
    </row>
    <row r="44" spans="1:23" ht="15" customHeight="1" x14ac:dyDescent="0.25">
      <c r="A44" s="64"/>
      <c r="B44" s="65"/>
      <c r="C44" s="195"/>
      <c r="D44" s="202"/>
      <c r="E44" s="229"/>
      <c r="F44" s="188"/>
      <c r="G44" s="189"/>
      <c r="H44" s="905"/>
      <c r="I44" s="217"/>
      <c r="J44" s="213"/>
      <c r="K44" s="214"/>
      <c r="L44" s="214"/>
      <c r="M44" s="214"/>
      <c r="N44" s="215"/>
      <c r="O44" s="216"/>
      <c r="P44" s="215"/>
      <c r="Q44" s="215"/>
      <c r="R44" s="217"/>
      <c r="S44" s="382" t="str">
        <f t="shared" si="1"/>
        <v/>
      </c>
      <c r="T44" s="480"/>
      <c r="V44" s="365">
        <f t="shared" si="2"/>
        <v>0</v>
      </c>
      <c r="W44" s="365">
        <f t="shared" si="3"/>
        <v>0</v>
      </c>
    </row>
    <row r="45" spans="1:23" ht="15" customHeight="1" x14ac:dyDescent="0.25">
      <c r="A45" s="64"/>
      <c r="B45" s="65"/>
      <c r="C45" s="195"/>
      <c r="D45" s="202"/>
      <c r="E45" s="229"/>
      <c r="F45" s="188"/>
      <c r="G45" s="189"/>
      <c r="H45" s="905"/>
      <c r="I45" s="217"/>
      <c r="J45" s="213"/>
      <c r="K45" s="214"/>
      <c r="L45" s="214"/>
      <c r="M45" s="214"/>
      <c r="N45" s="215"/>
      <c r="O45" s="216"/>
      <c r="P45" s="215"/>
      <c r="Q45" s="215"/>
      <c r="R45" s="217"/>
      <c r="S45" s="382" t="str">
        <f t="shared" si="1"/>
        <v/>
      </c>
      <c r="T45" s="480"/>
      <c r="V45" s="365">
        <f t="shared" si="2"/>
        <v>0</v>
      </c>
      <c r="W45" s="365">
        <f t="shared" si="3"/>
        <v>0</v>
      </c>
    </row>
    <row r="46" spans="1:23" ht="15" customHeight="1" x14ac:dyDescent="0.25">
      <c r="A46" s="64"/>
      <c r="B46" s="65"/>
      <c r="C46" s="195"/>
      <c r="D46" s="202"/>
      <c r="E46" s="229"/>
      <c r="F46" s="188"/>
      <c r="G46" s="189"/>
      <c r="H46" s="905"/>
      <c r="I46" s="217"/>
      <c r="J46" s="213"/>
      <c r="K46" s="214"/>
      <c r="L46" s="214"/>
      <c r="M46" s="214"/>
      <c r="N46" s="215"/>
      <c r="O46" s="216"/>
      <c r="P46" s="215"/>
      <c r="Q46" s="215"/>
      <c r="R46" s="217"/>
      <c r="S46" s="382" t="str">
        <f t="shared" si="1"/>
        <v/>
      </c>
      <c r="T46" s="480"/>
      <c r="V46" s="365">
        <f t="shared" si="2"/>
        <v>0</v>
      </c>
      <c r="W46" s="365">
        <f t="shared" si="3"/>
        <v>0</v>
      </c>
    </row>
    <row r="47" spans="1:23" ht="15" customHeight="1" x14ac:dyDescent="0.25">
      <c r="A47" s="64"/>
      <c r="B47" s="65"/>
      <c r="C47" s="195"/>
      <c r="D47" s="202"/>
      <c r="E47" s="229"/>
      <c r="F47" s="188"/>
      <c r="G47" s="189"/>
      <c r="H47" s="905"/>
      <c r="I47" s="217"/>
      <c r="J47" s="213"/>
      <c r="K47" s="214"/>
      <c r="L47" s="214"/>
      <c r="M47" s="214"/>
      <c r="N47" s="215"/>
      <c r="O47" s="216"/>
      <c r="P47" s="215"/>
      <c r="Q47" s="215"/>
      <c r="R47" s="217"/>
      <c r="S47" s="382" t="str">
        <f t="shared" si="1"/>
        <v/>
      </c>
      <c r="T47" s="480"/>
      <c r="V47" s="365">
        <f t="shared" si="2"/>
        <v>0</v>
      </c>
      <c r="W47" s="365">
        <f t="shared" si="3"/>
        <v>0</v>
      </c>
    </row>
    <row r="48" spans="1:23" ht="15" customHeight="1" x14ac:dyDescent="0.25">
      <c r="A48" s="64"/>
      <c r="B48" s="65"/>
      <c r="C48" s="195"/>
      <c r="D48" s="202"/>
      <c r="E48" s="229"/>
      <c r="F48" s="188"/>
      <c r="G48" s="189"/>
      <c r="H48" s="905"/>
      <c r="I48" s="217"/>
      <c r="J48" s="213"/>
      <c r="K48" s="214"/>
      <c r="L48" s="214"/>
      <c r="M48" s="214"/>
      <c r="N48" s="215"/>
      <c r="O48" s="216"/>
      <c r="P48" s="215"/>
      <c r="Q48" s="215"/>
      <c r="R48" s="217"/>
      <c r="S48" s="382" t="str">
        <f t="shared" si="1"/>
        <v/>
      </c>
      <c r="T48" s="480"/>
      <c r="V48" s="365">
        <f t="shared" si="2"/>
        <v>0</v>
      </c>
      <c r="W48" s="365">
        <f t="shared" si="3"/>
        <v>0</v>
      </c>
    </row>
    <row r="49" spans="1:23" ht="15" customHeight="1" x14ac:dyDescent="0.25">
      <c r="A49" s="64"/>
      <c r="B49" s="65"/>
      <c r="C49" s="195"/>
      <c r="D49" s="202"/>
      <c r="E49" s="229"/>
      <c r="F49" s="188"/>
      <c r="G49" s="189"/>
      <c r="H49" s="905"/>
      <c r="I49" s="217"/>
      <c r="J49" s="213"/>
      <c r="K49" s="214"/>
      <c r="L49" s="214"/>
      <c r="M49" s="214"/>
      <c r="N49" s="215"/>
      <c r="O49" s="216"/>
      <c r="P49" s="215"/>
      <c r="Q49" s="215"/>
      <c r="R49" s="217"/>
      <c r="S49" s="382" t="str">
        <f t="shared" si="1"/>
        <v/>
      </c>
      <c r="T49" s="480"/>
      <c r="V49" s="365">
        <f t="shared" si="2"/>
        <v>0</v>
      </c>
      <c r="W49" s="365">
        <f t="shared" si="3"/>
        <v>0</v>
      </c>
    </row>
    <row r="50" spans="1:23" ht="15" customHeight="1" x14ac:dyDescent="0.25">
      <c r="A50" s="64"/>
      <c r="B50" s="65"/>
      <c r="C50" s="195"/>
      <c r="D50" s="202"/>
      <c r="E50" s="229"/>
      <c r="F50" s="188"/>
      <c r="G50" s="189"/>
      <c r="H50" s="905"/>
      <c r="I50" s="217"/>
      <c r="J50" s="213"/>
      <c r="K50" s="214"/>
      <c r="L50" s="214"/>
      <c r="M50" s="214"/>
      <c r="N50" s="215"/>
      <c r="O50" s="216"/>
      <c r="P50" s="215"/>
      <c r="Q50" s="215"/>
      <c r="R50" s="217"/>
      <c r="S50" s="382" t="str">
        <f t="shared" si="1"/>
        <v/>
      </c>
      <c r="T50" s="480"/>
      <c r="V50" s="365">
        <f t="shared" si="2"/>
        <v>0</v>
      </c>
      <c r="W50" s="365">
        <f t="shared" si="3"/>
        <v>0</v>
      </c>
    </row>
    <row r="51" spans="1:23" ht="15" customHeight="1" x14ac:dyDescent="0.25">
      <c r="A51" s="64"/>
      <c r="B51" s="65"/>
      <c r="C51" s="195"/>
      <c r="D51" s="202"/>
      <c r="E51" s="229"/>
      <c r="F51" s="188"/>
      <c r="G51" s="189"/>
      <c r="H51" s="905"/>
      <c r="I51" s="217"/>
      <c r="J51" s="213"/>
      <c r="K51" s="214"/>
      <c r="L51" s="214"/>
      <c r="M51" s="214"/>
      <c r="N51" s="215"/>
      <c r="O51" s="216"/>
      <c r="P51" s="215"/>
      <c r="Q51" s="215"/>
      <c r="R51" s="217"/>
      <c r="S51" s="382" t="str">
        <f t="shared" si="1"/>
        <v/>
      </c>
      <c r="T51" s="480"/>
      <c r="V51" s="365">
        <f t="shared" si="2"/>
        <v>0</v>
      </c>
      <c r="W51" s="365">
        <f t="shared" si="3"/>
        <v>0</v>
      </c>
    </row>
    <row r="52" spans="1:23" ht="15" customHeight="1" x14ac:dyDescent="0.25">
      <c r="A52" s="64"/>
      <c r="B52" s="65"/>
      <c r="C52" s="195"/>
      <c r="D52" s="202"/>
      <c r="E52" s="229"/>
      <c r="F52" s="188"/>
      <c r="G52" s="189"/>
      <c r="H52" s="905"/>
      <c r="I52" s="217"/>
      <c r="J52" s="213"/>
      <c r="K52" s="214"/>
      <c r="L52" s="214"/>
      <c r="M52" s="214"/>
      <c r="N52" s="215"/>
      <c r="O52" s="216"/>
      <c r="P52" s="215"/>
      <c r="Q52" s="215"/>
      <c r="R52" s="217"/>
      <c r="S52" s="382" t="str">
        <f t="shared" si="1"/>
        <v/>
      </c>
      <c r="T52" s="480"/>
      <c r="V52" s="365">
        <f t="shared" si="2"/>
        <v>0</v>
      </c>
      <c r="W52" s="365">
        <f t="shared" si="3"/>
        <v>0</v>
      </c>
    </row>
    <row r="53" spans="1:23" ht="15" customHeight="1" x14ac:dyDescent="0.25">
      <c r="A53" s="64"/>
      <c r="B53" s="65"/>
      <c r="C53" s="195"/>
      <c r="D53" s="202"/>
      <c r="E53" s="229"/>
      <c r="F53" s="188"/>
      <c r="G53" s="189"/>
      <c r="H53" s="905"/>
      <c r="I53" s="217"/>
      <c r="J53" s="213"/>
      <c r="K53" s="214"/>
      <c r="L53" s="214"/>
      <c r="M53" s="214"/>
      <c r="N53" s="215"/>
      <c r="O53" s="216"/>
      <c r="P53" s="215"/>
      <c r="Q53" s="215"/>
      <c r="R53" s="217"/>
      <c r="S53" s="382" t="str">
        <f t="shared" si="1"/>
        <v/>
      </c>
      <c r="T53" s="480"/>
      <c r="V53" s="365">
        <f t="shared" si="2"/>
        <v>0</v>
      </c>
      <c r="W53" s="365">
        <f t="shared" si="3"/>
        <v>0</v>
      </c>
    </row>
    <row r="54" spans="1:23" ht="15" customHeight="1" x14ac:dyDescent="0.25">
      <c r="A54" s="64"/>
      <c r="B54" s="65"/>
      <c r="C54" s="195"/>
      <c r="D54" s="202"/>
      <c r="E54" s="229"/>
      <c r="F54" s="188"/>
      <c r="G54" s="189"/>
      <c r="H54" s="905"/>
      <c r="I54" s="217"/>
      <c r="J54" s="213"/>
      <c r="K54" s="214"/>
      <c r="L54" s="214"/>
      <c r="M54" s="214"/>
      <c r="N54" s="215"/>
      <c r="O54" s="216"/>
      <c r="P54" s="215"/>
      <c r="Q54" s="215"/>
      <c r="R54" s="217"/>
      <c r="S54" s="382" t="str">
        <f t="shared" si="1"/>
        <v/>
      </c>
      <c r="T54" s="480"/>
      <c r="V54" s="365">
        <f t="shared" si="2"/>
        <v>0</v>
      </c>
      <c r="W54" s="365">
        <f t="shared" si="3"/>
        <v>0</v>
      </c>
    </row>
    <row r="55" spans="1:23" ht="15" customHeight="1" x14ac:dyDescent="0.25">
      <c r="A55" s="64"/>
      <c r="B55" s="65"/>
      <c r="C55" s="195"/>
      <c r="D55" s="202"/>
      <c r="E55" s="229"/>
      <c r="F55" s="188"/>
      <c r="G55" s="189"/>
      <c r="H55" s="905"/>
      <c r="I55" s="217"/>
      <c r="J55" s="213"/>
      <c r="K55" s="214"/>
      <c r="L55" s="214"/>
      <c r="M55" s="214"/>
      <c r="N55" s="215"/>
      <c r="O55" s="216"/>
      <c r="P55" s="215"/>
      <c r="Q55" s="215"/>
      <c r="R55" s="217"/>
      <c r="S55" s="382" t="str">
        <f t="shared" si="1"/>
        <v/>
      </c>
      <c r="T55" s="480"/>
      <c r="V55" s="365">
        <f t="shared" si="2"/>
        <v>0</v>
      </c>
      <c r="W55" s="365">
        <f t="shared" si="3"/>
        <v>0</v>
      </c>
    </row>
    <row r="56" spans="1:23" ht="15" customHeight="1" x14ac:dyDescent="0.25">
      <c r="A56" s="64"/>
      <c r="B56" s="65"/>
      <c r="C56" s="195"/>
      <c r="D56" s="202"/>
      <c r="E56" s="229"/>
      <c r="F56" s="188"/>
      <c r="G56" s="189"/>
      <c r="H56" s="905"/>
      <c r="I56" s="217"/>
      <c r="J56" s="213"/>
      <c r="K56" s="214"/>
      <c r="L56" s="214"/>
      <c r="M56" s="214"/>
      <c r="N56" s="215"/>
      <c r="O56" s="216"/>
      <c r="P56" s="215"/>
      <c r="Q56" s="215"/>
      <c r="R56" s="217"/>
      <c r="S56" s="382" t="str">
        <f t="shared" si="1"/>
        <v/>
      </c>
      <c r="T56" s="480"/>
      <c r="V56" s="365">
        <f t="shared" si="2"/>
        <v>0</v>
      </c>
      <c r="W56" s="365">
        <f t="shared" si="3"/>
        <v>0</v>
      </c>
    </row>
    <row r="57" spans="1:23" ht="15" customHeight="1" x14ac:dyDescent="0.25">
      <c r="A57" s="64"/>
      <c r="B57" s="65"/>
      <c r="C57" s="195"/>
      <c r="D57" s="202"/>
      <c r="E57" s="229"/>
      <c r="F57" s="188"/>
      <c r="G57" s="189"/>
      <c r="H57" s="905"/>
      <c r="I57" s="217"/>
      <c r="J57" s="213"/>
      <c r="K57" s="214"/>
      <c r="L57" s="214"/>
      <c r="M57" s="214"/>
      <c r="N57" s="215"/>
      <c r="O57" s="216"/>
      <c r="P57" s="215"/>
      <c r="Q57" s="215"/>
      <c r="R57" s="217"/>
      <c r="S57" s="382" t="str">
        <f t="shared" si="1"/>
        <v/>
      </c>
      <c r="T57" s="480"/>
      <c r="V57" s="365">
        <f t="shared" si="2"/>
        <v>0</v>
      </c>
      <c r="W57" s="365">
        <f t="shared" si="3"/>
        <v>0</v>
      </c>
    </row>
    <row r="58" spans="1:23" ht="15" customHeight="1" x14ac:dyDescent="0.25">
      <c r="A58" s="64"/>
      <c r="B58" s="65"/>
      <c r="C58" s="195"/>
      <c r="D58" s="202"/>
      <c r="E58" s="229"/>
      <c r="F58" s="188"/>
      <c r="G58" s="189"/>
      <c r="H58" s="905"/>
      <c r="I58" s="217"/>
      <c r="J58" s="213"/>
      <c r="K58" s="214"/>
      <c r="L58" s="214"/>
      <c r="M58" s="214"/>
      <c r="N58" s="215"/>
      <c r="O58" s="216"/>
      <c r="P58" s="215"/>
      <c r="Q58" s="215"/>
      <c r="R58" s="217"/>
      <c r="S58" s="382" t="str">
        <f t="shared" si="1"/>
        <v/>
      </c>
      <c r="T58" s="480"/>
      <c r="V58" s="365">
        <f t="shared" si="2"/>
        <v>0</v>
      </c>
      <c r="W58" s="365">
        <f t="shared" si="3"/>
        <v>0</v>
      </c>
    </row>
    <row r="59" spans="1:23" ht="15" customHeight="1" x14ac:dyDescent="0.25">
      <c r="A59" s="64"/>
      <c r="B59" s="65"/>
      <c r="C59" s="195"/>
      <c r="D59" s="202"/>
      <c r="E59" s="229"/>
      <c r="F59" s="188"/>
      <c r="G59" s="189"/>
      <c r="H59" s="905"/>
      <c r="I59" s="217"/>
      <c r="J59" s="213"/>
      <c r="K59" s="214"/>
      <c r="L59" s="214"/>
      <c r="M59" s="214"/>
      <c r="N59" s="215"/>
      <c r="O59" s="216"/>
      <c r="P59" s="215"/>
      <c r="Q59" s="215"/>
      <c r="R59" s="217"/>
      <c r="S59" s="382" t="str">
        <f t="shared" si="1"/>
        <v/>
      </c>
      <c r="T59" s="480"/>
      <c r="V59" s="365">
        <f t="shared" si="2"/>
        <v>0</v>
      </c>
      <c r="W59" s="365">
        <f t="shared" si="3"/>
        <v>0</v>
      </c>
    </row>
    <row r="60" spans="1:23" ht="15" customHeight="1" x14ac:dyDescent="0.25">
      <c r="A60" s="64"/>
      <c r="B60" s="65"/>
      <c r="C60" s="195"/>
      <c r="D60" s="202"/>
      <c r="E60" s="229"/>
      <c r="F60" s="188"/>
      <c r="G60" s="189"/>
      <c r="H60" s="905"/>
      <c r="I60" s="217"/>
      <c r="J60" s="213"/>
      <c r="K60" s="214"/>
      <c r="L60" s="214"/>
      <c r="M60" s="214"/>
      <c r="N60" s="215"/>
      <c r="O60" s="216"/>
      <c r="P60" s="215"/>
      <c r="Q60" s="215"/>
      <c r="R60" s="217"/>
      <c r="S60" s="382" t="str">
        <f t="shared" si="1"/>
        <v/>
      </c>
      <c r="T60" s="480"/>
      <c r="V60" s="365">
        <f t="shared" si="2"/>
        <v>0</v>
      </c>
      <c r="W60" s="365">
        <f t="shared" si="3"/>
        <v>0</v>
      </c>
    </row>
    <row r="61" spans="1:23" ht="15" customHeight="1" x14ac:dyDescent="0.25">
      <c r="A61" s="64"/>
      <c r="B61" s="65"/>
      <c r="C61" s="195"/>
      <c r="D61" s="202"/>
      <c r="E61" s="229"/>
      <c r="F61" s="188"/>
      <c r="G61" s="189"/>
      <c r="H61" s="905"/>
      <c r="I61" s="217"/>
      <c r="J61" s="213"/>
      <c r="K61" s="214"/>
      <c r="L61" s="214"/>
      <c r="M61" s="214"/>
      <c r="N61" s="215"/>
      <c r="O61" s="216"/>
      <c r="P61" s="215"/>
      <c r="Q61" s="215"/>
      <c r="R61" s="217"/>
      <c r="S61" s="382" t="str">
        <f t="shared" si="1"/>
        <v/>
      </c>
      <c r="T61" s="480"/>
      <c r="V61" s="365">
        <f t="shared" si="2"/>
        <v>0</v>
      </c>
      <c r="W61" s="365">
        <f t="shared" si="3"/>
        <v>0</v>
      </c>
    </row>
    <row r="62" spans="1:23" ht="15" customHeight="1" x14ac:dyDescent="0.25">
      <c r="A62" s="64"/>
      <c r="B62" s="65"/>
      <c r="C62" s="195"/>
      <c r="D62" s="202"/>
      <c r="E62" s="229"/>
      <c r="F62" s="188"/>
      <c r="G62" s="189"/>
      <c r="H62" s="905"/>
      <c r="I62" s="217"/>
      <c r="J62" s="213"/>
      <c r="K62" s="214"/>
      <c r="L62" s="214"/>
      <c r="M62" s="214"/>
      <c r="N62" s="215"/>
      <c r="O62" s="216"/>
      <c r="P62" s="215"/>
      <c r="Q62" s="215"/>
      <c r="R62" s="217"/>
      <c r="S62" s="382" t="str">
        <f t="shared" si="1"/>
        <v/>
      </c>
      <c r="T62" s="480"/>
      <c r="V62" s="365">
        <f t="shared" si="2"/>
        <v>0</v>
      </c>
      <c r="W62" s="365">
        <f t="shared" si="3"/>
        <v>0</v>
      </c>
    </row>
    <row r="63" spans="1:23" ht="15" customHeight="1" x14ac:dyDescent="0.25">
      <c r="A63" s="64"/>
      <c r="B63" s="65"/>
      <c r="C63" s="195"/>
      <c r="D63" s="202"/>
      <c r="E63" s="229"/>
      <c r="F63" s="188"/>
      <c r="G63" s="189"/>
      <c r="H63" s="905"/>
      <c r="I63" s="217"/>
      <c r="J63" s="213"/>
      <c r="K63" s="214"/>
      <c r="L63" s="214"/>
      <c r="M63" s="214"/>
      <c r="N63" s="215"/>
      <c r="O63" s="216"/>
      <c r="P63" s="215"/>
      <c r="Q63" s="215"/>
      <c r="R63" s="217"/>
      <c r="S63" s="382" t="str">
        <f t="shared" si="1"/>
        <v/>
      </c>
      <c r="T63" s="480"/>
      <c r="V63" s="365">
        <f t="shared" si="2"/>
        <v>0</v>
      </c>
      <c r="W63" s="365">
        <f t="shared" si="3"/>
        <v>0</v>
      </c>
    </row>
    <row r="64" spans="1:23" ht="15" customHeight="1" x14ac:dyDescent="0.25">
      <c r="A64" s="64"/>
      <c r="B64" s="65"/>
      <c r="C64" s="195"/>
      <c r="D64" s="202"/>
      <c r="E64" s="229"/>
      <c r="F64" s="188"/>
      <c r="G64" s="189"/>
      <c r="H64" s="905"/>
      <c r="I64" s="217"/>
      <c r="J64" s="213"/>
      <c r="K64" s="214"/>
      <c r="L64" s="214"/>
      <c r="M64" s="214"/>
      <c r="N64" s="215"/>
      <c r="O64" s="216"/>
      <c r="P64" s="215"/>
      <c r="Q64" s="215"/>
      <c r="R64" s="217"/>
      <c r="S64" s="382" t="str">
        <f t="shared" si="1"/>
        <v/>
      </c>
      <c r="T64" s="480"/>
      <c r="V64" s="365">
        <f t="shared" si="2"/>
        <v>0</v>
      </c>
      <c r="W64" s="365">
        <f t="shared" si="3"/>
        <v>0</v>
      </c>
    </row>
    <row r="65" spans="1:23" ht="15" customHeight="1" x14ac:dyDescent="0.25">
      <c r="A65" s="64"/>
      <c r="B65" s="65"/>
      <c r="C65" s="195"/>
      <c r="D65" s="202"/>
      <c r="E65" s="229"/>
      <c r="F65" s="188"/>
      <c r="G65" s="189"/>
      <c r="H65" s="905"/>
      <c r="I65" s="217"/>
      <c r="J65" s="213"/>
      <c r="K65" s="214"/>
      <c r="L65" s="214"/>
      <c r="M65" s="214"/>
      <c r="N65" s="215"/>
      <c r="O65" s="216"/>
      <c r="P65" s="215"/>
      <c r="Q65" s="215"/>
      <c r="R65" s="217"/>
      <c r="S65" s="382" t="str">
        <f t="shared" si="1"/>
        <v/>
      </c>
      <c r="T65" s="480"/>
      <c r="V65" s="365">
        <f t="shared" si="2"/>
        <v>0</v>
      </c>
      <c r="W65" s="365">
        <f t="shared" si="3"/>
        <v>0</v>
      </c>
    </row>
    <row r="66" spans="1:23" ht="15" customHeight="1" x14ac:dyDescent="0.25">
      <c r="A66" s="64"/>
      <c r="B66" s="65"/>
      <c r="C66" s="195"/>
      <c r="D66" s="202"/>
      <c r="E66" s="229"/>
      <c r="F66" s="188"/>
      <c r="G66" s="189"/>
      <c r="H66" s="905"/>
      <c r="I66" s="217"/>
      <c r="J66" s="213"/>
      <c r="K66" s="214"/>
      <c r="L66" s="214"/>
      <c r="M66" s="214"/>
      <c r="N66" s="215"/>
      <c r="O66" s="216"/>
      <c r="P66" s="215"/>
      <c r="Q66" s="215"/>
      <c r="R66" s="217"/>
      <c r="S66" s="382" t="str">
        <f t="shared" si="1"/>
        <v/>
      </c>
      <c r="T66" s="480"/>
      <c r="V66" s="365">
        <f t="shared" si="2"/>
        <v>0</v>
      </c>
      <c r="W66" s="365">
        <f t="shared" si="3"/>
        <v>0</v>
      </c>
    </row>
    <row r="67" spans="1:23" ht="15" customHeight="1" x14ac:dyDescent="0.25">
      <c r="A67" s="64"/>
      <c r="B67" s="65"/>
      <c r="C67" s="195"/>
      <c r="D67" s="202"/>
      <c r="E67" s="229"/>
      <c r="F67" s="188"/>
      <c r="G67" s="189"/>
      <c r="H67" s="905"/>
      <c r="I67" s="217"/>
      <c r="J67" s="213"/>
      <c r="K67" s="214"/>
      <c r="L67" s="214"/>
      <c r="M67" s="214"/>
      <c r="N67" s="215"/>
      <c r="O67" s="216"/>
      <c r="P67" s="215"/>
      <c r="Q67" s="215"/>
      <c r="R67" s="217"/>
      <c r="S67" s="382" t="str">
        <f t="shared" si="1"/>
        <v/>
      </c>
      <c r="T67" s="480"/>
      <c r="V67" s="365">
        <f t="shared" si="2"/>
        <v>0</v>
      </c>
      <c r="W67" s="365">
        <f t="shared" si="3"/>
        <v>0</v>
      </c>
    </row>
    <row r="68" spans="1:23" ht="15" customHeight="1" x14ac:dyDescent="0.25">
      <c r="A68" s="64"/>
      <c r="B68" s="65"/>
      <c r="C68" s="195"/>
      <c r="D68" s="202"/>
      <c r="E68" s="229"/>
      <c r="F68" s="188"/>
      <c r="G68" s="189"/>
      <c r="H68" s="905"/>
      <c r="I68" s="217"/>
      <c r="J68" s="213"/>
      <c r="K68" s="214"/>
      <c r="L68" s="214"/>
      <c r="M68" s="214"/>
      <c r="N68" s="215"/>
      <c r="O68" s="216"/>
      <c r="P68" s="215"/>
      <c r="Q68" s="215"/>
      <c r="R68" s="217"/>
      <c r="S68" s="382" t="str">
        <f t="shared" si="1"/>
        <v/>
      </c>
      <c r="T68" s="480"/>
      <c r="V68" s="365">
        <f t="shared" si="2"/>
        <v>0</v>
      </c>
      <c r="W68" s="365">
        <f t="shared" si="3"/>
        <v>0</v>
      </c>
    </row>
    <row r="69" spans="1:23" ht="15" customHeight="1" x14ac:dyDescent="0.25">
      <c r="A69" s="64"/>
      <c r="B69" s="65"/>
      <c r="C69" s="195"/>
      <c r="D69" s="202"/>
      <c r="E69" s="229"/>
      <c r="F69" s="188"/>
      <c r="G69" s="189"/>
      <c r="H69" s="905"/>
      <c r="I69" s="217"/>
      <c r="J69" s="213"/>
      <c r="K69" s="214"/>
      <c r="L69" s="214"/>
      <c r="M69" s="214"/>
      <c r="N69" s="215"/>
      <c r="O69" s="216"/>
      <c r="P69" s="215"/>
      <c r="Q69" s="215"/>
      <c r="R69" s="217"/>
      <c r="S69" s="382" t="str">
        <f t="shared" si="1"/>
        <v/>
      </c>
      <c r="T69" s="480"/>
      <c r="V69" s="365">
        <f t="shared" si="2"/>
        <v>0</v>
      </c>
      <c r="W69" s="365">
        <f t="shared" si="3"/>
        <v>0</v>
      </c>
    </row>
    <row r="70" spans="1:23" ht="15" customHeight="1" x14ac:dyDescent="0.25">
      <c r="A70" s="64"/>
      <c r="B70" s="65"/>
      <c r="C70" s="195"/>
      <c r="D70" s="202"/>
      <c r="E70" s="229"/>
      <c r="F70" s="188"/>
      <c r="G70" s="189"/>
      <c r="H70" s="905"/>
      <c r="I70" s="217"/>
      <c r="J70" s="213"/>
      <c r="K70" s="214"/>
      <c r="L70" s="214"/>
      <c r="M70" s="214"/>
      <c r="N70" s="215"/>
      <c r="O70" s="216"/>
      <c r="P70" s="215"/>
      <c r="Q70" s="215"/>
      <c r="R70" s="217"/>
      <c r="S70" s="382" t="str">
        <f t="shared" si="1"/>
        <v/>
      </c>
      <c r="T70" s="480"/>
      <c r="V70" s="365">
        <f t="shared" si="2"/>
        <v>0</v>
      </c>
      <c r="W70" s="365">
        <f t="shared" si="3"/>
        <v>0</v>
      </c>
    </row>
    <row r="71" spans="1:23" ht="15" customHeight="1" x14ac:dyDescent="0.25">
      <c r="A71" s="64"/>
      <c r="B71" s="65"/>
      <c r="C71" s="195"/>
      <c r="D71" s="202"/>
      <c r="E71" s="229"/>
      <c r="F71" s="188"/>
      <c r="G71" s="189"/>
      <c r="H71" s="905"/>
      <c r="I71" s="217"/>
      <c r="J71" s="213"/>
      <c r="K71" s="214"/>
      <c r="L71" s="214"/>
      <c r="M71" s="214"/>
      <c r="N71" s="215"/>
      <c r="O71" s="216"/>
      <c r="P71" s="215"/>
      <c r="Q71" s="215"/>
      <c r="R71" s="217"/>
      <c r="S71" s="382" t="str">
        <f t="shared" si="1"/>
        <v/>
      </c>
      <c r="T71" s="480"/>
      <c r="V71" s="365">
        <f t="shared" si="2"/>
        <v>0</v>
      </c>
      <c r="W71" s="365">
        <f t="shared" si="3"/>
        <v>0</v>
      </c>
    </row>
    <row r="72" spans="1:23" ht="15" customHeight="1" x14ac:dyDescent="0.25">
      <c r="A72" s="64"/>
      <c r="B72" s="65"/>
      <c r="C72" s="195"/>
      <c r="D72" s="202"/>
      <c r="E72" s="229"/>
      <c r="F72" s="188"/>
      <c r="G72" s="189"/>
      <c r="H72" s="905"/>
      <c r="I72" s="217"/>
      <c r="J72" s="213"/>
      <c r="K72" s="214"/>
      <c r="L72" s="214"/>
      <c r="M72" s="214"/>
      <c r="N72" s="215"/>
      <c r="O72" s="216"/>
      <c r="P72" s="215"/>
      <c r="Q72" s="215"/>
      <c r="R72" s="217"/>
      <c r="S72" s="382" t="str">
        <f t="shared" si="1"/>
        <v/>
      </c>
      <c r="T72" s="480"/>
      <c r="V72" s="365">
        <f t="shared" si="2"/>
        <v>0</v>
      </c>
      <c r="W72" s="365">
        <f t="shared" si="3"/>
        <v>0</v>
      </c>
    </row>
    <row r="73" spans="1:23" ht="15" customHeight="1" x14ac:dyDescent="0.25">
      <c r="A73" s="64"/>
      <c r="B73" s="65"/>
      <c r="C73" s="195"/>
      <c r="D73" s="202"/>
      <c r="E73" s="229"/>
      <c r="F73" s="188"/>
      <c r="G73" s="189"/>
      <c r="H73" s="905"/>
      <c r="I73" s="217"/>
      <c r="J73" s="213"/>
      <c r="K73" s="214"/>
      <c r="L73" s="214"/>
      <c r="M73" s="214"/>
      <c r="N73" s="215"/>
      <c r="O73" s="216"/>
      <c r="P73" s="215"/>
      <c r="Q73" s="215"/>
      <c r="R73" s="217"/>
      <c r="S73" s="382" t="str">
        <f t="shared" si="1"/>
        <v/>
      </c>
      <c r="T73" s="480"/>
      <c r="V73" s="365">
        <f t="shared" si="2"/>
        <v>0</v>
      </c>
      <c r="W73" s="365">
        <f t="shared" si="3"/>
        <v>0</v>
      </c>
    </row>
    <row r="74" spans="1:23" ht="15" customHeight="1" x14ac:dyDescent="0.25">
      <c r="A74" s="64"/>
      <c r="B74" s="65"/>
      <c r="C74" s="195"/>
      <c r="D74" s="202"/>
      <c r="E74" s="229"/>
      <c r="F74" s="188"/>
      <c r="G74" s="189"/>
      <c r="H74" s="905"/>
      <c r="I74" s="217"/>
      <c r="J74" s="213"/>
      <c r="K74" s="214"/>
      <c r="L74" s="214"/>
      <c r="M74" s="214"/>
      <c r="N74" s="215"/>
      <c r="O74" s="216"/>
      <c r="P74" s="215"/>
      <c r="Q74" s="215"/>
      <c r="R74" s="217"/>
      <c r="S74" s="382" t="str">
        <f t="shared" si="1"/>
        <v/>
      </c>
      <c r="T74" s="480"/>
      <c r="V74" s="365">
        <f t="shared" si="2"/>
        <v>0</v>
      </c>
      <c r="W74" s="365">
        <f t="shared" si="3"/>
        <v>0</v>
      </c>
    </row>
    <row r="75" spans="1:23" ht="15" customHeight="1" x14ac:dyDescent="0.25">
      <c r="A75" s="64"/>
      <c r="B75" s="65"/>
      <c r="C75" s="195"/>
      <c r="D75" s="202"/>
      <c r="E75" s="229"/>
      <c r="F75" s="188"/>
      <c r="G75" s="189"/>
      <c r="H75" s="905"/>
      <c r="I75" s="217"/>
      <c r="J75" s="213"/>
      <c r="K75" s="214"/>
      <c r="L75" s="214"/>
      <c r="M75" s="214"/>
      <c r="N75" s="215"/>
      <c r="O75" s="216"/>
      <c r="P75" s="215"/>
      <c r="Q75" s="215"/>
      <c r="R75" s="217"/>
      <c r="S75" s="382" t="str">
        <f t="shared" si="1"/>
        <v/>
      </c>
      <c r="T75" s="480"/>
      <c r="V75" s="365">
        <f t="shared" si="2"/>
        <v>0</v>
      </c>
      <c r="W75" s="365">
        <f t="shared" si="3"/>
        <v>0</v>
      </c>
    </row>
    <row r="76" spans="1:23" ht="15" customHeight="1" x14ac:dyDescent="0.25">
      <c r="A76" s="64"/>
      <c r="B76" s="65"/>
      <c r="C76" s="195"/>
      <c r="D76" s="202"/>
      <c r="E76" s="229"/>
      <c r="F76" s="188"/>
      <c r="G76" s="189"/>
      <c r="H76" s="905"/>
      <c r="I76" s="217"/>
      <c r="J76" s="213"/>
      <c r="K76" s="214"/>
      <c r="L76" s="214"/>
      <c r="M76" s="214"/>
      <c r="N76" s="215"/>
      <c r="O76" s="216"/>
      <c r="P76" s="215"/>
      <c r="Q76" s="215"/>
      <c r="R76" s="217"/>
      <c r="S76" s="382" t="str">
        <f t="shared" si="1"/>
        <v/>
      </c>
      <c r="T76" s="480"/>
      <c r="V76" s="365">
        <f t="shared" si="2"/>
        <v>0</v>
      </c>
      <c r="W76" s="365">
        <f t="shared" si="3"/>
        <v>0</v>
      </c>
    </row>
    <row r="77" spans="1:23" ht="15" customHeight="1" x14ac:dyDescent="0.25">
      <c r="A77" s="64"/>
      <c r="B77" s="65"/>
      <c r="C77" s="195"/>
      <c r="D77" s="202"/>
      <c r="E77" s="229"/>
      <c r="F77" s="188"/>
      <c r="G77" s="189"/>
      <c r="H77" s="905"/>
      <c r="I77" s="217"/>
      <c r="J77" s="213"/>
      <c r="K77" s="214"/>
      <c r="L77" s="214"/>
      <c r="M77" s="214"/>
      <c r="N77" s="215"/>
      <c r="O77" s="216"/>
      <c r="P77" s="215"/>
      <c r="Q77" s="215"/>
      <c r="R77" s="217"/>
      <c r="S77" s="382" t="str">
        <f t="shared" si="1"/>
        <v/>
      </c>
      <c r="T77" s="480"/>
      <c r="V77" s="365">
        <f t="shared" si="2"/>
        <v>0</v>
      </c>
      <c r="W77" s="365">
        <f t="shared" si="3"/>
        <v>0</v>
      </c>
    </row>
    <row r="78" spans="1:23" ht="15" customHeight="1" x14ac:dyDescent="0.25">
      <c r="A78" s="64"/>
      <c r="B78" s="65"/>
      <c r="C78" s="195"/>
      <c r="D78" s="202"/>
      <c r="E78" s="229"/>
      <c r="F78" s="188"/>
      <c r="G78" s="189"/>
      <c r="H78" s="905"/>
      <c r="I78" s="217"/>
      <c r="J78" s="213"/>
      <c r="K78" s="214"/>
      <c r="L78" s="214"/>
      <c r="M78" s="214"/>
      <c r="N78" s="215"/>
      <c r="O78" s="216"/>
      <c r="P78" s="215"/>
      <c r="Q78" s="215"/>
      <c r="R78" s="217"/>
      <c r="S78" s="382" t="str">
        <f t="shared" si="1"/>
        <v/>
      </c>
      <c r="T78" s="480"/>
      <c r="V78" s="365">
        <f t="shared" si="2"/>
        <v>0</v>
      </c>
      <c r="W78" s="365">
        <f t="shared" si="3"/>
        <v>0</v>
      </c>
    </row>
    <row r="79" spans="1:23" ht="15" customHeight="1" x14ac:dyDescent="0.25">
      <c r="A79" s="64"/>
      <c r="B79" s="65"/>
      <c r="C79" s="195"/>
      <c r="D79" s="202"/>
      <c r="E79" s="229"/>
      <c r="F79" s="188"/>
      <c r="G79" s="189"/>
      <c r="H79" s="905"/>
      <c r="I79" s="217"/>
      <c r="J79" s="213"/>
      <c r="K79" s="214"/>
      <c r="L79" s="214"/>
      <c r="M79" s="214"/>
      <c r="N79" s="215"/>
      <c r="O79" s="216"/>
      <c r="P79" s="215"/>
      <c r="Q79" s="215"/>
      <c r="R79" s="217"/>
      <c r="S79" s="382" t="str">
        <f t="shared" si="1"/>
        <v/>
      </c>
      <c r="T79" s="480"/>
      <c r="V79" s="365">
        <f t="shared" si="2"/>
        <v>0</v>
      </c>
      <c r="W79" s="365">
        <f t="shared" si="3"/>
        <v>0</v>
      </c>
    </row>
    <row r="80" spans="1:23" ht="15" customHeight="1" x14ac:dyDescent="0.25">
      <c r="A80" s="64"/>
      <c r="B80" s="65"/>
      <c r="C80" s="195"/>
      <c r="D80" s="202"/>
      <c r="E80" s="229"/>
      <c r="F80" s="188"/>
      <c r="G80" s="189"/>
      <c r="H80" s="905"/>
      <c r="I80" s="217"/>
      <c r="J80" s="213"/>
      <c r="K80" s="214"/>
      <c r="L80" s="214"/>
      <c r="M80" s="214"/>
      <c r="N80" s="215"/>
      <c r="O80" s="216"/>
      <c r="P80" s="215"/>
      <c r="Q80" s="215"/>
      <c r="R80" s="217"/>
      <c r="S80" s="382" t="str">
        <f t="shared" si="1"/>
        <v/>
      </c>
      <c r="T80" s="480"/>
      <c r="V80" s="365">
        <f t="shared" si="2"/>
        <v>0</v>
      </c>
      <c r="W80" s="365">
        <f t="shared" si="3"/>
        <v>0</v>
      </c>
    </row>
    <row r="81" spans="1:23" ht="15" customHeight="1" x14ac:dyDescent="0.25">
      <c r="A81" s="64"/>
      <c r="B81" s="65"/>
      <c r="C81" s="195"/>
      <c r="D81" s="202"/>
      <c r="E81" s="229"/>
      <c r="F81" s="188"/>
      <c r="G81" s="189"/>
      <c r="H81" s="905"/>
      <c r="I81" s="217"/>
      <c r="J81" s="213"/>
      <c r="K81" s="214"/>
      <c r="L81" s="214"/>
      <c r="M81" s="214"/>
      <c r="N81" s="215"/>
      <c r="O81" s="216"/>
      <c r="P81" s="215"/>
      <c r="Q81" s="215"/>
      <c r="R81" s="217"/>
      <c r="S81" s="382" t="str">
        <f t="shared" si="1"/>
        <v/>
      </c>
      <c r="T81" s="480"/>
      <c r="V81" s="365">
        <f t="shared" si="2"/>
        <v>0</v>
      </c>
      <c r="W81" s="365">
        <f t="shared" si="3"/>
        <v>0</v>
      </c>
    </row>
    <row r="82" spans="1:23" ht="15" customHeight="1" x14ac:dyDescent="0.25">
      <c r="A82" s="64"/>
      <c r="B82" s="65"/>
      <c r="C82" s="195"/>
      <c r="D82" s="202"/>
      <c r="E82" s="229"/>
      <c r="F82" s="188"/>
      <c r="G82" s="189"/>
      <c r="H82" s="905"/>
      <c r="I82" s="217"/>
      <c r="J82" s="213"/>
      <c r="K82" s="214"/>
      <c r="L82" s="214"/>
      <c r="M82" s="214"/>
      <c r="N82" s="215"/>
      <c r="O82" s="216"/>
      <c r="P82" s="215"/>
      <c r="Q82" s="215"/>
      <c r="R82" s="217"/>
      <c r="S82" s="382" t="str">
        <f t="shared" ref="S82:S145" si="4">IF(SUM(D82:E82)=0,"",SUM(D82:E82))</f>
        <v/>
      </c>
      <c r="T82" s="480"/>
      <c r="V82" s="365">
        <f t="shared" ref="V82:V145" si="5">D82*F82</f>
        <v>0</v>
      </c>
      <c r="W82" s="365">
        <f t="shared" ref="W82:W145" si="6">E82*G82</f>
        <v>0</v>
      </c>
    </row>
    <row r="83" spans="1:23" ht="15" customHeight="1" x14ac:dyDescent="0.25">
      <c r="A83" s="64"/>
      <c r="B83" s="65"/>
      <c r="C83" s="195"/>
      <c r="D83" s="202"/>
      <c r="E83" s="229"/>
      <c r="F83" s="188"/>
      <c r="G83" s="189"/>
      <c r="H83" s="905"/>
      <c r="I83" s="217"/>
      <c r="J83" s="213"/>
      <c r="K83" s="214"/>
      <c r="L83" s="214"/>
      <c r="M83" s="214"/>
      <c r="N83" s="215"/>
      <c r="O83" s="216"/>
      <c r="P83" s="215"/>
      <c r="Q83" s="215"/>
      <c r="R83" s="217"/>
      <c r="S83" s="382" t="str">
        <f t="shared" si="4"/>
        <v/>
      </c>
      <c r="T83" s="480"/>
      <c r="V83" s="365">
        <f t="shared" si="5"/>
        <v>0</v>
      </c>
      <c r="W83" s="365">
        <f t="shared" si="6"/>
        <v>0</v>
      </c>
    </row>
    <row r="84" spans="1:23" ht="15" customHeight="1" x14ac:dyDescent="0.25">
      <c r="A84" s="64"/>
      <c r="B84" s="65"/>
      <c r="C84" s="195"/>
      <c r="D84" s="202"/>
      <c r="E84" s="229"/>
      <c r="F84" s="188"/>
      <c r="G84" s="189"/>
      <c r="H84" s="905"/>
      <c r="I84" s="217"/>
      <c r="J84" s="213"/>
      <c r="K84" s="214"/>
      <c r="L84" s="214"/>
      <c r="M84" s="214"/>
      <c r="N84" s="215"/>
      <c r="O84" s="216"/>
      <c r="P84" s="215"/>
      <c r="Q84" s="215"/>
      <c r="R84" s="217"/>
      <c r="S84" s="382" t="str">
        <f t="shared" si="4"/>
        <v/>
      </c>
      <c r="T84" s="480"/>
      <c r="V84" s="365">
        <f t="shared" si="5"/>
        <v>0</v>
      </c>
      <c r="W84" s="365">
        <f t="shared" si="6"/>
        <v>0</v>
      </c>
    </row>
    <row r="85" spans="1:23" ht="15" customHeight="1" x14ac:dyDescent="0.25">
      <c r="A85" s="64"/>
      <c r="B85" s="65"/>
      <c r="C85" s="195"/>
      <c r="D85" s="202"/>
      <c r="E85" s="229"/>
      <c r="F85" s="188"/>
      <c r="G85" s="189"/>
      <c r="H85" s="905"/>
      <c r="I85" s="217"/>
      <c r="J85" s="213"/>
      <c r="K85" s="214"/>
      <c r="L85" s="214"/>
      <c r="M85" s="214"/>
      <c r="N85" s="215"/>
      <c r="O85" s="216"/>
      <c r="P85" s="215"/>
      <c r="Q85" s="215"/>
      <c r="R85" s="217"/>
      <c r="S85" s="382" t="str">
        <f t="shared" si="4"/>
        <v/>
      </c>
      <c r="T85" s="480"/>
      <c r="V85" s="365">
        <f t="shared" si="5"/>
        <v>0</v>
      </c>
      <c r="W85" s="365">
        <f t="shared" si="6"/>
        <v>0</v>
      </c>
    </row>
    <row r="86" spans="1:23" ht="15" customHeight="1" x14ac:dyDescent="0.25">
      <c r="A86" s="64"/>
      <c r="B86" s="65"/>
      <c r="C86" s="195"/>
      <c r="D86" s="202"/>
      <c r="E86" s="229"/>
      <c r="F86" s="188"/>
      <c r="G86" s="189"/>
      <c r="H86" s="905"/>
      <c r="I86" s="217"/>
      <c r="J86" s="213"/>
      <c r="K86" s="214"/>
      <c r="L86" s="214"/>
      <c r="M86" s="214"/>
      <c r="N86" s="215"/>
      <c r="O86" s="216"/>
      <c r="P86" s="215"/>
      <c r="Q86" s="215"/>
      <c r="R86" s="217"/>
      <c r="S86" s="382" t="str">
        <f t="shared" si="4"/>
        <v/>
      </c>
      <c r="T86" s="480"/>
      <c r="V86" s="365">
        <f t="shared" si="5"/>
        <v>0</v>
      </c>
      <c r="W86" s="365">
        <f t="shared" si="6"/>
        <v>0</v>
      </c>
    </row>
    <row r="87" spans="1:23" ht="15" customHeight="1" x14ac:dyDescent="0.25">
      <c r="A87" s="64"/>
      <c r="B87" s="65"/>
      <c r="C87" s="195"/>
      <c r="D87" s="202"/>
      <c r="E87" s="229"/>
      <c r="F87" s="188"/>
      <c r="G87" s="189"/>
      <c r="H87" s="905"/>
      <c r="I87" s="217"/>
      <c r="J87" s="213"/>
      <c r="K87" s="214"/>
      <c r="L87" s="214"/>
      <c r="M87" s="214"/>
      <c r="N87" s="215"/>
      <c r="O87" s="216"/>
      <c r="P87" s="215"/>
      <c r="Q87" s="215"/>
      <c r="R87" s="217"/>
      <c r="S87" s="382" t="str">
        <f t="shared" si="4"/>
        <v/>
      </c>
      <c r="T87" s="480"/>
      <c r="V87" s="365">
        <f t="shared" si="5"/>
        <v>0</v>
      </c>
      <c r="W87" s="365">
        <f t="shared" si="6"/>
        <v>0</v>
      </c>
    </row>
    <row r="88" spans="1:23" ht="15" customHeight="1" x14ac:dyDescent="0.25">
      <c r="A88" s="64"/>
      <c r="B88" s="65"/>
      <c r="C88" s="195"/>
      <c r="D88" s="202"/>
      <c r="E88" s="229"/>
      <c r="F88" s="188"/>
      <c r="G88" s="189"/>
      <c r="H88" s="905"/>
      <c r="I88" s="217"/>
      <c r="J88" s="213"/>
      <c r="K88" s="214"/>
      <c r="L88" s="214"/>
      <c r="M88" s="214"/>
      <c r="N88" s="215"/>
      <c r="O88" s="216"/>
      <c r="P88" s="215"/>
      <c r="Q88" s="215"/>
      <c r="R88" s="217"/>
      <c r="S88" s="382" t="str">
        <f t="shared" si="4"/>
        <v/>
      </c>
      <c r="T88" s="480"/>
      <c r="V88" s="365">
        <f t="shared" si="5"/>
        <v>0</v>
      </c>
      <c r="W88" s="365">
        <f t="shared" si="6"/>
        <v>0</v>
      </c>
    </row>
    <row r="89" spans="1:23" ht="15" customHeight="1" x14ac:dyDescent="0.25">
      <c r="A89" s="64"/>
      <c r="B89" s="65"/>
      <c r="C89" s="195"/>
      <c r="D89" s="202"/>
      <c r="E89" s="229"/>
      <c r="F89" s="188"/>
      <c r="G89" s="189"/>
      <c r="H89" s="905"/>
      <c r="I89" s="217"/>
      <c r="J89" s="213"/>
      <c r="K89" s="214"/>
      <c r="L89" s="214"/>
      <c r="M89" s="214"/>
      <c r="N89" s="215"/>
      <c r="O89" s="216"/>
      <c r="P89" s="215"/>
      <c r="Q89" s="215"/>
      <c r="R89" s="217"/>
      <c r="S89" s="382" t="str">
        <f t="shared" si="4"/>
        <v/>
      </c>
      <c r="T89" s="480"/>
      <c r="V89" s="365">
        <f t="shared" si="5"/>
        <v>0</v>
      </c>
      <c r="W89" s="365">
        <f t="shared" si="6"/>
        <v>0</v>
      </c>
    </row>
    <row r="90" spans="1:23" ht="15" customHeight="1" x14ac:dyDescent="0.25">
      <c r="A90" s="64"/>
      <c r="B90" s="65"/>
      <c r="C90" s="195"/>
      <c r="D90" s="202"/>
      <c r="E90" s="229"/>
      <c r="F90" s="188"/>
      <c r="G90" s="189"/>
      <c r="H90" s="905"/>
      <c r="I90" s="217"/>
      <c r="J90" s="213"/>
      <c r="K90" s="214"/>
      <c r="L90" s="214"/>
      <c r="M90" s="214"/>
      <c r="N90" s="215"/>
      <c r="O90" s="216"/>
      <c r="P90" s="215"/>
      <c r="Q90" s="215"/>
      <c r="R90" s="217"/>
      <c r="S90" s="382" t="str">
        <f t="shared" si="4"/>
        <v/>
      </c>
      <c r="T90" s="480"/>
      <c r="V90" s="365">
        <f t="shared" si="5"/>
        <v>0</v>
      </c>
      <c r="W90" s="365">
        <f t="shared" si="6"/>
        <v>0</v>
      </c>
    </row>
    <row r="91" spans="1:23" ht="15" customHeight="1" x14ac:dyDescent="0.25">
      <c r="A91" s="64"/>
      <c r="B91" s="65"/>
      <c r="C91" s="195"/>
      <c r="D91" s="202"/>
      <c r="E91" s="229"/>
      <c r="F91" s="188"/>
      <c r="G91" s="189"/>
      <c r="H91" s="905"/>
      <c r="I91" s="217"/>
      <c r="J91" s="213"/>
      <c r="K91" s="214"/>
      <c r="L91" s="214"/>
      <c r="M91" s="214"/>
      <c r="N91" s="215"/>
      <c r="O91" s="216"/>
      <c r="P91" s="215"/>
      <c r="Q91" s="215"/>
      <c r="R91" s="217"/>
      <c r="S91" s="382" t="str">
        <f t="shared" si="4"/>
        <v/>
      </c>
      <c r="T91" s="480"/>
      <c r="V91" s="365">
        <f t="shared" si="5"/>
        <v>0</v>
      </c>
      <c r="W91" s="365">
        <f t="shared" si="6"/>
        <v>0</v>
      </c>
    </row>
    <row r="92" spans="1:23" ht="15" customHeight="1" x14ac:dyDescent="0.25">
      <c r="A92" s="64"/>
      <c r="B92" s="65"/>
      <c r="C92" s="195"/>
      <c r="D92" s="202"/>
      <c r="E92" s="229"/>
      <c r="F92" s="188"/>
      <c r="G92" s="189"/>
      <c r="H92" s="905"/>
      <c r="I92" s="217"/>
      <c r="J92" s="213"/>
      <c r="K92" s="214"/>
      <c r="L92" s="214"/>
      <c r="M92" s="214"/>
      <c r="N92" s="215"/>
      <c r="O92" s="216"/>
      <c r="P92" s="215"/>
      <c r="Q92" s="215"/>
      <c r="R92" s="217"/>
      <c r="S92" s="382" t="str">
        <f t="shared" si="4"/>
        <v/>
      </c>
      <c r="T92" s="480"/>
      <c r="V92" s="365">
        <f t="shared" si="5"/>
        <v>0</v>
      </c>
      <c r="W92" s="365">
        <f t="shared" si="6"/>
        <v>0</v>
      </c>
    </row>
    <row r="93" spans="1:23" ht="15" customHeight="1" x14ac:dyDescent="0.25">
      <c r="A93" s="64"/>
      <c r="B93" s="65"/>
      <c r="C93" s="195"/>
      <c r="D93" s="202"/>
      <c r="E93" s="229"/>
      <c r="F93" s="188"/>
      <c r="G93" s="189"/>
      <c r="H93" s="905"/>
      <c r="I93" s="217"/>
      <c r="J93" s="213"/>
      <c r="K93" s="214"/>
      <c r="L93" s="214"/>
      <c r="M93" s="214"/>
      <c r="N93" s="215"/>
      <c r="O93" s="216"/>
      <c r="P93" s="215"/>
      <c r="Q93" s="215"/>
      <c r="R93" s="217"/>
      <c r="S93" s="382" t="str">
        <f t="shared" si="4"/>
        <v/>
      </c>
      <c r="T93" s="480"/>
      <c r="V93" s="365">
        <f t="shared" si="5"/>
        <v>0</v>
      </c>
      <c r="W93" s="365">
        <f t="shared" si="6"/>
        <v>0</v>
      </c>
    </row>
    <row r="94" spans="1:23" ht="15" customHeight="1" x14ac:dyDescent="0.25">
      <c r="A94" s="64"/>
      <c r="B94" s="65"/>
      <c r="C94" s="195"/>
      <c r="D94" s="202"/>
      <c r="E94" s="229"/>
      <c r="F94" s="188"/>
      <c r="G94" s="189"/>
      <c r="H94" s="905"/>
      <c r="I94" s="217"/>
      <c r="J94" s="213"/>
      <c r="K94" s="214"/>
      <c r="L94" s="214"/>
      <c r="M94" s="214"/>
      <c r="N94" s="215"/>
      <c r="O94" s="216"/>
      <c r="P94" s="215"/>
      <c r="Q94" s="215"/>
      <c r="R94" s="217"/>
      <c r="S94" s="382" t="str">
        <f t="shared" si="4"/>
        <v/>
      </c>
      <c r="T94" s="480"/>
      <c r="V94" s="365">
        <f t="shared" si="5"/>
        <v>0</v>
      </c>
      <c r="W94" s="365">
        <f t="shared" si="6"/>
        <v>0</v>
      </c>
    </row>
    <row r="95" spans="1:23" ht="15" customHeight="1" x14ac:dyDescent="0.25">
      <c r="A95" s="64"/>
      <c r="B95" s="65"/>
      <c r="C95" s="195"/>
      <c r="D95" s="202"/>
      <c r="E95" s="229"/>
      <c r="F95" s="188"/>
      <c r="G95" s="189"/>
      <c r="H95" s="905"/>
      <c r="I95" s="217"/>
      <c r="J95" s="213"/>
      <c r="K95" s="214"/>
      <c r="L95" s="214"/>
      <c r="M95" s="214"/>
      <c r="N95" s="215"/>
      <c r="O95" s="216"/>
      <c r="P95" s="215"/>
      <c r="Q95" s="215"/>
      <c r="R95" s="217"/>
      <c r="S95" s="382" t="str">
        <f t="shared" si="4"/>
        <v/>
      </c>
      <c r="T95" s="480"/>
      <c r="V95" s="365">
        <f t="shared" si="5"/>
        <v>0</v>
      </c>
      <c r="W95" s="365">
        <f t="shared" si="6"/>
        <v>0</v>
      </c>
    </row>
    <row r="96" spans="1:23" ht="15" customHeight="1" x14ac:dyDescent="0.25">
      <c r="A96" s="64"/>
      <c r="B96" s="65"/>
      <c r="C96" s="195"/>
      <c r="D96" s="202"/>
      <c r="E96" s="229"/>
      <c r="F96" s="188"/>
      <c r="G96" s="189"/>
      <c r="H96" s="905"/>
      <c r="I96" s="217"/>
      <c r="J96" s="213"/>
      <c r="K96" s="214"/>
      <c r="L96" s="214"/>
      <c r="M96" s="214"/>
      <c r="N96" s="215"/>
      <c r="O96" s="216"/>
      <c r="P96" s="215"/>
      <c r="Q96" s="215"/>
      <c r="R96" s="217"/>
      <c r="S96" s="382" t="str">
        <f t="shared" si="4"/>
        <v/>
      </c>
      <c r="T96" s="480"/>
      <c r="V96" s="365">
        <f t="shared" si="5"/>
        <v>0</v>
      </c>
      <c r="W96" s="365">
        <f t="shared" si="6"/>
        <v>0</v>
      </c>
    </row>
    <row r="97" spans="1:23" ht="15" customHeight="1" x14ac:dyDescent="0.25">
      <c r="A97" s="64"/>
      <c r="B97" s="65"/>
      <c r="C97" s="195"/>
      <c r="D97" s="202"/>
      <c r="E97" s="229"/>
      <c r="F97" s="188"/>
      <c r="G97" s="189"/>
      <c r="H97" s="905"/>
      <c r="I97" s="217"/>
      <c r="J97" s="213"/>
      <c r="K97" s="214"/>
      <c r="L97" s="214"/>
      <c r="M97" s="214"/>
      <c r="N97" s="215"/>
      <c r="O97" s="216"/>
      <c r="P97" s="215"/>
      <c r="Q97" s="215"/>
      <c r="R97" s="217"/>
      <c r="S97" s="382" t="str">
        <f t="shared" si="4"/>
        <v/>
      </c>
      <c r="T97" s="480"/>
      <c r="V97" s="365">
        <f t="shared" si="5"/>
        <v>0</v>
      </c>
      <c r="W97" s="365">
        <f t="shared" si="6"/>
        <v>0</v>
      </c>
    </row>
    <row r="98" spans="1:23" ht="15" customHeight="1" x14ac:dyDescent="0.25">
      <c r="A98" s="64"/>
      <c r="B98" s="65"/>
      <c r="C98" s="195"/>
      <c r="D98" s="202"/>
      <c r="E98" s="229"/>
      <c r="F98" s="188"/>
      <c r="G98" s="189"/>
      <c r="H98" s="905"/>
      <c r="I98" s="217"/>
      <c r="J98" s="213"/>
      <c r="K98" s="214"/>
      <c r="L98" s="214"/>
      <c r="M98" s="214"/>
      <c r="N98" s="215"/>
      <c r="O98" s="216"/>
      <c r="P98" s="215"/>
      <c r="Q98" s="215"/>
      <c r="R98" s="217"/>
      <c r="S98" s="382" t="str">
        <f t="shared" si="4"/>
        <v/>
      </c>
      <c r="T98" s="480"/>
      <c r="V98" s="365">
        <f t="shared" si="5"/>
        <v>0</v>
      </c>
      <c r="W98" s="365">
        <f t="shared" si="6"/>
        <v>0</v>
      </c>
    </row>
    <row r="99" spans="1:23" ht="15" customHeight="1" x14ac:dyDescent="0.25">
      <c r="A99" s="64"/>
      <c r="B99" s="65"/>
      <c r="C99" s="195"/>
      <c r="D99" s="202"/>
      <c r="E99" s="229"/>
      <c r="F99" s="188"/>
      <c r="G99" s="189"/>
      <c r="H99" s="905"/>
      <c r="I99" s="217"/>
      <c r="J99" s="213"/>
      <c r="K99" s="214"/>
      <c r="L99" s="214"/>
      <c r="M99" s="214"/>
      <c r="N99" s="215"/>
      <c r="O99" s="216"/>
      <c r="P99" s="215"/>
      <c r="Q99" s="215"/>
      <c r="R99" s="217"/>
      <c r="S99" s="382" t="str">
        <f t="shared" si="4"/>
        <v/>
      </c>
      <c r="T99" s="480"/>
      <c r="V99" s="365">
        <f t="shared" si="5"/>
        <v>0</v>
      </c>
      <c r="W99" s="365">
        <f t="shared" si="6"/>
        <v>0</v>
      </c>
    </row>
    <row r="100" spans="1:23" ht="15" customHeight="1" x14ac:dyDescent="0.25">
      <c r="A100" s="64"/>
      <c r="B100" s="65"/>
      <c r="C100" s="195"/>
      <c r="D100" s="202"/>
      <c r="E100" s="229"/>
      <c r="F100" s="188"/>
      <c r="G100" s="189"/>
      <c r="H100" s="905"/>
      <c r="I100" s="217"/>
      <c r="J100" s="213"/>
      <c r="K100" s="214"/>
      <c r="L100" s="214"/>
      <c r="M100" s="214"/>
      <c r="N100" s="215"/>
      <c r="O100" s="216"/>
      <c r="P100" s="215"/>
      <c r="Q100" s="215"/>
      <c r="R100" s="217"/>
      <c r="S100" s="382" t="str">
        <f t="shared" si="4"/>
        <v/>
      </c>
      <c r="T100" s="480"/>
      <c r="V100" s="365">
        <f t="shared" si="5"/>
        <v>0</v>
      </c>
      <c r="W100" s="365">
        <f t="shared" si="6"/>
        <v>0</v>
      </c>
    </row>
    <row r="101" spans="1:23" ht="15" customHeight="1" x14ac:dyDescent="0.25">
      <c r="A101" s="64"/>
      <c r="B101" s="65"/>
      <c r="C101" s="195"/>
      <c r="D101" s="202"/>
      <c r="E101" s="229"/>
      <c r="F101" s="188"/>
      <c r="G101" s="189"/>
      <c r="H101" s="905"/>
      <c r="I101" s="217"/>
      <c r="J101" s="213"/>
      <c r="K101" s="214"/>
      <c r="L101" s="214"/>
      <c r="M101" s="214"/>
      <c r="N101" s="215"/>
      <c r="O101" s="216"/>
      <c r="P101" s="215"/>
      <c r="Q101" s="215"/>
      <c r="R101" s="217"/>
      <c r="S101" s="382" t="str">
        <f t="shared" si="4"/>
        <v/>
      </c>
      <c r="T101" s="480"/>
      <c r="V101" s="365">
        <f t="shared" si="5"/>
        <v>0</v>
      </c>
      <c r="W101" s="365">
        <f t="shared" si="6"/>
        <v>0</v>
      </c>
    </row>
    <row r="102" spans="1:23" ht="15" customHeight="1" x14ac:dyDescent="0.25">
      <c r="A102" s="64"/>
      <c r="B102" s="65"/>
      <c r="C102" s="195"/>
      <c r="D102" s="202"/>
      <c r="E102" s="229"/>
      <c r="F102" s="188"/>
      <c r="G102" s="189"/>
      <c r="H102" s="905"/>
      <c r="I102" s="217"/>
      <c r="J102" s="213"/>
      <c r="K102" s="214"/>
      <c r="L102" s="214"/>
      <c r="M102" s="214"/>
      <c r="N102" s="215"/>
      <c r="O102" s="216"/>
      <c r="P102" s="215"/>
      <c r="Q102" s="215"/>
      <c r="R102" s="217"/>
      <c r="S102" s="382" t="str">
        <f t="shared" si="4"/>
        <v/>
      </c>
      <c r="T102" s="480"/>
      <c r="V102" s="365">
        <f t="shared" si="5"/>
        <v>0</v>
      </c>
      <c r="W102" s="365">
        <f t="shared" si="6"/>
        <v>0</v>
      </c>
    </row>
    <row r="103" spans="1:23" ht="15" customHeight="1" x14ac:dyDescent="0.25">
      <c r="A103" s="64"/>
      <c r="B103" s="65"/>
      <c r="C103" s="195"/>
      <c r="D103" s="202"/>
      <c r="E103" s="229"/>
      <c r="F103" s="188"/>
      <c r="G103" s="189"/>
      <c r="H103" s="905"/>
      <c r="I103" s="217"/>
      <c r="J103" s="213"/>
      <c r="K103" s="214"/>
      <c r="L103" s="214"/>
      <c r="M103" s="214"/>
      <c r="N103" s="215"/>
      <c r="O103" s="216"/>
      <c r="P103" s="215"/>
      <c r="Q103" s="215"/>
      <c r="R103" s="217"/>
      <c r="S103" s="382" t="str">
        <f t="shared" si="4"/>
        <v/>
      </c>
      <c r="T103" s="480"/>
      <c r="V103" s="365">
        <f t="shared" si="5"/>
        <v>0</v>
      </c>
      <c r="W103" s="365">
        <f t="shared" si="6"/>
        <v>0</v>
      </c>
    </row>
    <row r="104" spans="1:23" ht="15" customHeight="1" x14ac:dyDescent="0.25">
      <c r="A104" s="64"/>
      <c r="B104" s="65"/>
      <c r="C104" s="195"/>
      <c r="D104" s="202"/>
      <c r="E104" s="229"/>
      <c r="F104" s="188"/>
      <c r="G104" s="189"/>
      <c r="H104" s="905"/>
      <c r="I104" s="217"/>
      <c r="J104" s="213"/>
      <c r="K104" s="214"/>
      <c r="L104" s="214"/>
      <c r="M104" s="214"/>
      <c r="N104" s="215"/>
      <c r="O104" s="216"/>
      <c r="P104" s="215"/>
      <c r="Q104" s="215"/>
      <c r="R104" s="217"/>
      <c r="S104" s="382" t="str">
        <f t="shared" si="4"/>
        <v/>
      </c>
      <c r="T104" s="480"/>
      <c r="V104" s="365">
        <f t="shared" si="5"/>
        <v>0</v>
      </c>
      <c r="W104" s="365">
        <f t="shared" si="6"/>
        <v>0</v>
      </c>
    </row>
    <row r="105" spans="1:23" ht="15" customHeight="1" x14ac:dyDescent="0.25">
      <c r="A105" s="64"/>
      <c r="B105" s="65"/>
      <c r="C105" s="195"/>
      <c r="D105" s="202"/>
      <c r="E105" s="229"/>
      <c r="F105" s="188"/>
      <c r="G105" s="189"/>
      <c r="H105" s="905"/>
      <c r="I105" s="217"/>
      <c r="J105" s="213"/>
      <c r="K105" s="214"/>
      <c r="L105" s="214"/>
      <c r="M105" s="214"/>
      <c r="N105" s="215"/>
      <c r="O105" s="216"/>
      <c r="P105" s="215"/>
      <c r="Q105" s="215"/>
      <c r="R105" s="217"/>
      <c r="S105" s="382" t="str">
        <f t="shared" si="4"/>
        <v/>
      </c>
      <c r="T105" s="480"/>
      <c r="V105" s="365">
        <f t="shared" si="5"/>
        <v>0</v>
      </c>
      <c r="W105" s="365">
        <f t="shared" si="6"/>
        <v>0</v>
      </c>
    </row>
    <row r="106" spans="1:23" ht="15" customHeight="1" x14ac:dyDescent="0.25">
      <c r="A106" s="64"/>
      <c r="B106" s="65"/>
      <c r="C106" s="195"/>
      <c r="D106" s="202"/>
      <c r="E106" s="229"/>
      <c r="F106" s="188"/>
      <c r="G106" s="189"/>
      <c r="H106" s="905"/>
      <c r="I106" s="217"/>
      <c r="J106" s="213"/>
      <c r="K106" s="214"/>
      <c r="L106" s="214"/>
      <c r="M106" s="214"/>
      <c r="N106" s="215"/>
      <c r="O106" s="216"/>
      <c r="P106" s="215"/>
      <c r="Q106" s="215"/>
      <c r="R106" s="217"/>
      <c r="S106" s="382" t="str">
        <f t="shared" si="4"/>
        <v/>
      </c>
      <c r="T106" s="480"/>
      <c r="V106" s="365">
        <f t="shared" si="5"/>
        <v>0</v>
      </c>
      <c r="W106" s="365">
        <f t="shared" si="6"/>
        <v>0</v>
      </c>
    </row>
    <row r="107" spans="1:23" ht="15" customHeight="1" x14ac:dyDescent="0.25">
      <c r="A107" s="64"/>
      <c r="B107" s="65"/>
      <c r="C107" s="195"/>
      <c r="D107" s="202"/>
      <c r="E107" s="229"/>
      <c r="F107" s="188"/>
      <c r="G107" s="189"/>
      <c r="H107" s="905"/>
      <c r="I107" s="217"/>
      <c r="J107" s="213"/>
      <c r="K107" s="214"/>
      <c r="L107" s="214"/>
      <c r="M107" s="214"/>
      <c r="N107" s="215"/>
      <c r="O107" s="216"/>
      <c r="P107" s="215"/>
      <c r="Q107" s="215"/>
      <c r="R107" s="217"/>
      <c r="S107" s="382" t="str">
        <f t="shared" si="4"/>
        <v/>
      </c>
      <c r="T107" s="480"/>
      <c r="V107" s="365">
        <f t="shared" si="5"/>
        <v>0</v>
      </c>
      <c r="W107" s="365">
        <f t="shared" si="6"/>
        <v>0</v>
      </c>
    </row>
    <row r="108" spans="1:23" ht="15" customHeight="1" x14ac:dyDescent="0.25">
      <c r="A108" s="64"/>
      <c r="B108" s="65"/>
      <c r="C108" s="195"/>
      <c r="D108" s="202"/>
      <c r="E108" s="229"/>
      <c r="F108" s="188"/>
      <c r="G108" s="189"/>
      <c r="H108" s="905"/>
      <c r="I108" s="217"/>
      <c r="J108" s="213"/>
      <c r="K108" s="214"/>
      <c r="L108" s="214"/>
      <c r="M108" s="214"/>
      <c r="N108" s="215"/>
      <c r="O108" s="216"/>
      <c r="P108" s="215"/>
      <c r="Q108" s="215"/>
      <c r="R108" s="217"/>
      <c r="S108" s="382" t="str">
        <f t="shared" si="4"/>
        <v/>
      </c>
      <c r="T108" s="480"/>
      <c r="V108" s="365">
        <f t="shared" si="5"/>
        <v>0</v>
      </c>
      <c r="W108" s="365">
        <f t="shared" si="6"/>
        <v>0</v>
      </c>
    </row>
    <row r="109" spans="1:23" ht="15" customHeight="1" x14ac:dyDescent="0.25">
      <c r="A109" s="64"/>
      <c r="B109" s="65"/>
      <c r="C109" s="195"/>
      <c r="D109" s="202"/>
      <c r="E109" s="229"/>
      <c r="F109" s="188"/>
      <c r="G109" s="189"/>
      <c r="H109" s="905"/>
      <c r="I109" s="217"/>
      <c r="J109" s="213"/>
      <c r="K109" s="214"/>
      <c r="L109" s="214"/>
      <c r="M109" s="214"/>
      <c r="N109" s="215"/>
      <c r="O109" s="216"/>
      <c r="P109" s="215"/>
      <c r="Q109" s="215"/>
      <c r="R109" s="217"/>
      <c r="S109" s="382" t="str">
        <f t="shared" si="4"/>
        <v/>
      </c>
      <c r="T109" s="480"/>
      <c r="V109" s="365">
        <f t="shared" si="5"/>
        <v>0</v>
      </c>
      <c r="W109" s="365">
        <f t="shared" si="6"/>
        <v>0</v>
      </c>
    </row>
    <row r="110" spans="1:23" ht="15" customHeight="1" x14ac:dyDescent="0.25">
      <c r="A110" s="64"/>
      <c r="B110" s="65"/>
      <c r="C110" s="195"/>
      <c r="D110" s="202"/>
      <c r="E110" s="229"/>
      <c r="F110" s="188"/>
      <c r="G110" s="189"/>
      <c r="H110" s="905"/>
      <c r="I110" s="217"/>
      <c r="J110" s="213"/>
      <c r="K110" s="214"/>
      <c r="L110" s="214"/>
      <c r="M110" s="214"/>
      <c r="N110" s="215"/>
      <c r="O110" s="216"/>
      <c r="P110" s="215"/>
      <c r="Q110" s="215"/>
      <c r="R110" s="217"/>
      <c r="S110" s="382" t="str">
        <f t="shared" si="4"/>
        <v/>
      </c>
      <c r="T110" s="480"/>
      <c r="V110" s="365">
        <f t="shared" si="5"/>
        <v>0</v>
      </c>
      <c r="W110" s="365">
        <f t="shared" si="6"/>
        <v>0</v>
      </c>
    </row>
    <row r="111" spans="1:23" ht="15" customHeight="1" x14ac:dyDescent="0.25">
      <c r="A111" s="64"/>
      <c r="B111" s="65"/>
      <c r="C111" s="195"/>
      <c r="D111" s="202"/>
      <c r="E111" s="229"/>
      <c r="F111" s="188"/>
      <c r="G111" s="189"/>
      <c r="H111" s="905"/>
      <c r="I111" s="217"/>
      <c r="J111" s="213"/>
      <c r="K111" s="214"/>
      <c r="L111" s="214"/>
      <c r="M111" s="214"/>
      <c r="N111" s="215"/>
      <c r="O111" s="216"/>
      <c r="P111" s="215"/>
      <c r="Q111" s="215"/>
      <c r="R111" s="217"/>
      <c r="S111" s="382" t="str">
        <f t="shared" si="4"/>
        <v/>
      </c>
      <c r="T111" s="480"/>
      <c r="V111" s="365">
        <f t="shared" si="5"/>
        <v>0</v>
      </c>
      <c r="W111" s="365">
        <f t="shared" si="6"/>
        <v>0</v>
      </c>
    </row>
    <row r="112" spans="1:23" ht="15" customHeight="1" x14ac:dyDescent="0.25">
      <c r="A112" s="64"/>
      <c r="B112" s="65"/>
      <c r="C112" s="195"/>
      <c r="D112" s="202"/>
      <c r="E112" s="229"/>
      <c r="F112" s="188"/>
      <c r="G112" s="189"/>
      <c r="H112" s="905"/>
      <c r="I112" s="217"/>
      <c r="J112" s="213"/>
      <c r="K112" s="214"/>
      <c r="L112" s="214"/>
      <c r="M112" s="214"/>
      <c r="N112" s="215"/>
      <c r="O112" s="216"/>
      <c r="P112" s="215"/>
      <c r="Q112" s="215"/>
      <c r="R112" s="217"/>
      <c r="S112" s="382" t="str">
        <f t="shared" si="4"/>
        <v/>
      </c>
      <c r="T112" s="480"/>
      <c r="V112" s="365">
        <f t="shared" si="5"/>
        <v>0</v>
      </c>
      <c r="W112" s="365">
        <f t="shared" si="6"/>
        <v>0</v>
      </c>
    </row>
    <row r="113" spans="1:23" ht="15" customHeight="1" x14ac:dyDescent="0.25">
      <c r="A113" s="64"/>
      <c r="B113" s="65"/>
      <c r="C113" s="195"/>
      <c r="D113" s="202"/>
      <c r="E113" s="229"/>
      <c r="F113" s="188"/>
      <c r="G113" s="189"/>
      <c r="H113" s="905"/>
      <c r="I113" s="217"/>
      <c r="J113" s="213"/>
      <c r="K113" s="214"/>
      <c r="L113" s="214"/>
      <c r="M113" s="214"/>
      <c r="N113" s="215"/>
      <c r="O113" s="216"/>
      <c r="P113" s="215"/>
      <c r="Q113" s="215"/>
      <c r="R113" s="217"/>
      <c r="S113" s="382" t="str">
        <f t="shared" si="4"/>
        <v/>
      </c>
      <c r="T113" s="480"/>
      <c r="V113" s="365">
        <f t="shared" si="5"/>
        <v>0</v>
      </c>
      <c r="W113" s="365">
        <f t="shared" si="6"/>
        <v>0</v>
      </c>
    </row>
    <row r="114" spans="1:23" ht="15" customHeight="1" x14ac:dyDescent="0.25">
      <c r="A114" s="64"/>
      <c r="B114" s="65"/>
      <c r="C114" s="195"/>
      <c r="D114" s="202"/>
      <c r="E114" s="229"/>
      <c r="F114" s="188"/>
      <c r="G114" s="189"/>
      <c r="H114" s="905"/>
      <c r="I114" s="217"/>
      <c r="J114" s="213"/>
      <c r="K114" s="214"/>
      <c r="L114" s="214"/>
      <c r="M114" s="214"/>
      <c r="N114" s="215"/>
      <c r="O114" s="216"/>
      <c r="P114" s="215"/>
      <c r="Q114" s="215"/>
      <c r="R114" s="217"/>
      <c r="S114" s="382" t="str">
        <f t="shared" si="4"/>
        <v/>
      </c>
      <c r="T114" s="480"/>
      <c r="V114" s="365">
        <f t="shared" si="5"/>
        <v>0</v>
      </c>
      <c r="W114" s="365">
        <f t="shared" si="6"/>
        <v>0</v>
      </c>
    </row>
    <row r="115" spans="1:23" ht="15" customHeight="1" x14ac:dyDescent="0.25">
      <c r="A115" s="64"/>
      <c r="B115" s="65"/>
      <c r="C115" s="195"/>
      <c r="D115" s="202"/>
      <c r="E115" s="229"/>
      <c r="F115" s="188"/>
      <c r="G115" s="189"/>
      <c r="H115" s="905"/>
      <c r="I115" s="217"/>
      <c r="J115" s="213"/>
      <c r="K115" s="214"/>
      <c r="L115" s="214"/>
      <c r="M115" s="214"/>
      <c r="N115" s="215"/>
      <c r="O115" s="216"/>
      <c r="P115" s="215"/>
      <c r="Q115" s="215"/>
      <c r="R115" s="217"/>
      <c r="S115" s="382" t="str">
        <f t="shared" si="4"/>
        <v/>
      </c>
      <c r="T115" s="480"/>
      <c r="V115" s="365">
        <f t="shared" si="5"/>
        <v>0</v>
      </c>
      <c r="W115" s="365">
        <f t="shared" si="6"/>
        <v>0</v>
      </c>
    </row>
    <row r="116" spans="1:23" ht="15" customHeight="1" x14ac:dyDescent="0.25">
      <c r="A116" s="64"/>
      <c r="B116" s="65"/>
      <c r="C116" s="195"/>
      <c r="D116" s="202"/>
      <c r="E116" s="229"/>
      <c r="F116" s="188"/>
      <c r="G116" s="189"/>
      <c r="H116" s="905"/>
      <c r="I116" s="217"/>
      <c r="J116" s="213"/>
      <c r="K116" s="214"/>
      <c r="L116" s="214"/>
      <c r="M116" s="214"/>
      <c r="N116" s="215"/>
      <c r="O116" s="216"/>
      <c r="P116" s="215"/>
      <c r="Q116" s="215"/>
      <c r="R116" s="217"/>
      <c r="S116" s="382" t="str">
        <f t="shared" si="4"/>
        <v/>
      </c>
      <c r="T116" s="480"/>
      <c r="V116" s="365">
        <f t="shared" si="5"/>
        <v>0</v>
      </c>
      <c r="W116" s="365">
        <f t="shared" si="6"/>
        <v>0</v>
      </c>
    </row>
    <row r="117" spans="1:23" ht="15" customHeight="1" x14ac:dyDescent="0.25">
      <c r="A117" s="64"/>
      <c r="B117" s="65"/>
      <c r="C117" s="195"/>
      <c r="D117" s="202"/>
      <c r="E117" s="229"/>
      <c r="F117" s="188"/>
      <c r="G117" s="189"/>
      <c r="H117" s="905"/>
      <c r="I117" s="217"/>
      <c r="J117" s="213"/>
      <c r="K117" s="214"/>
      <c r="L117" s="214"/>
      <c r="M117" s="214"/>
      <c r="N117" s="215"/>
      <c r="O117" s="216"/>
      <c r="P117" s="215"/>
      <c r="Q117" s="215"/>
      <c r="R117" s="217"/>
      <c r="S117" s="382" t="str">
        <f t="shared" si="4"/>
        <v/>
      </c>
      <c r="T117" s="480"/>
      <c r="V117" s="365">
        <f t="shared" si="5"/>
        <v>0</v>
      </c>
      <c r="W117" s="365">
        <f t="shared" si="6"/>
        <v>0</v>
      </c>
    </row>
    <row r="118" spans="1:23" ht="15" customHeight="1" x14ac:dyDescent="0.25">
      <c r="A118" s="64"/>
      <c r="B118" s="65"/>
      <c r="C118" s="195"/>
      <c r="D118" s="202"/>
      <c r="E118" s="229"/>
      <c r="F118" s="188"/>
      <c r="G118" s="189"/>
      <c r="H118" s="905"/>
      <c r="I118" s="217"/>
      <c r="J118" s="213"/>
      <c r="K118" s="214"/>
      <c r="L118" s="214"/>
      <c r="M118" s="214"/>
      <c r="N118" s="215"/>
      <c r="O118" s="216"/>
      <c r="P118" s="215"/>
      <c r="Q118" s="215"/>
      <c r="R118" s="217"/>
      <c r="S118" s="382" t="str">
        <f t="shared" si="4"/>
        <v/>
      </c>
      <c r="T118" s="480"/>
      <c r="V118" s="365">
        <f t="shared" si="5"/>
        <v>0</v>
      </c>
      <c r="W118" s="365">
        <f t="shared" si="6"/>
        <v>0</v>
      </c>
    </row>
    <row r="119" spans="1:23" ht="15" customHeight="1" x14ac:dyDescent="0.25">
      <c r="A119" s="64"/>
      <c r="B119" s="65"/>
      <c r="C119" s="195"/>
      <c r="D119" s="202"/>
      <c r="E119" s="229"/>
      <c r="F119" s="188"/>
      <c r="G119" s="189"/>
      <c r="H119" s="905"/>
      <c r="I119" s="217"/>
      <c r="J119" s="213"/>
      <c r="K119" s="214"/>
      <c r="L119" s="214"/>
      <c r="M119" s="214"/>
      <c r="N119" s="215"/>
      <c r="O119" s="216"/>
      <c r="P119" s="215"/>
      <c r="Q119" s="215"/>
      <c r="R119" s="217"/>
      <c r="S119" s="382" t="str">
        <f t="shared" si="4"/>
        <v/>
      </c>
      <c r="T119" s="480"/>
      <c r="V119" s="365">
        <f t="shared" si="5"/>
        <v>0</v>
      </c>
      <c r="W119" s="365">
        <f t="shared" si="6"/>
        <v>0</v>
      </c>
    </row>
    <row r="120" spans="1:23" ht="15" customHeight="1" x14ac:dyDescent="0.25">
      <c r="A120" s="64"/>
      <c r="B120" s="65"/>
      <c r="C120" s="195"/>
      <c r="D120" s="202"/>
      <c r="E120" s="229"/>
      <c r="F120" s="188"/>
      <c r="G120" s="189"/>
      <c r="H120" s="905"/>
      <c r="I120" s="217"/>
      <c r="J120" s="213"/>
      <c r="K120" s="214"/>
      <c r="L120" s="214"/>
      <c r="M120" s="214"/>
      <c r="N120" s="215"/>
      <c r="O120" s="216"/>
      <c r="P120" s="215"/>
      <c r="Q120" s="215"/>
      <c r="R120" s="217"/>
      <c r="S120" s="382" t="str">
        <f t="shared" si="4"/>
        <v/>
      </c>
      <c r="T120" s="480"/>
      <c r="V120" s="365">
        <f t="shared" si="5"/>
        <v>0</v>
      </c>
      <c r="W120" s="365">
        <f t="shared" si="6"/>
        <v>0</v>
      </c>
    </row>
    <row r="121" spans="1:23" ht="15" customHeight="1" x14ac:dyDescent="0.25">
      <c r="A121" s="64"/>
      <c r="B121" s="65"/>
      <c r="C121" s="195"/>
      <c r="D121" s="202"/>
      <c r="E121" s="229"/>
      <c r="F121" s="188"/>
      <c r="G121" s="189"/>
      <c r="H121" s="905"/>
      <c r="I121" s="217"/>
      <c r="J121" s="213"/>
      <c r="K121" s="214"/>
      <c r="L121" s="214"/>
      <c r="M121" s="214"/>
      <c r="N121" s="215"/>
      <c r="O121" s="216"/>
      <c r="P121" s="215"/>
      <c r="Q121" s="215"/>
      <c r="R121" s="217"/>
      <c r="S121" s="382" t="str">
        <f t="shared" si="4"/>
        <v/>
      </c>
      <c r="T121" s="480"/>
      <c r="V121" s="365">
        <f t="shared" si="5"/>
        <v>0</v>
      </c>
      <c r="W121" s="365">
        <f t="shared" si="6"/>
        <v>0</v>
      </c>
    </row>
    <row r="122" spans="1:23" ht="15" customHeight="1" x14ac:dyDescent="0.25">
      <c r="A122" s="64"/>
      <c r="B122" s="65"/>
      <c r="C122" s="195"/>
      <c r="D122" s="202"/>
      <c r="E122" s="229"/>
      <c r="F122" s="188"/>
      <c r="G122" s="189"/>
      <c r="H122" s="905"/>
      <c r="I122" s="217"/>
      <c r="J122" s="213"/>
      <c r="K122" s="214"/>
      <c r="L122" s="214"/>
      <c r="M122" s="214"/>
      <c r="N122" s="215"/>
      <c r="O122" s="216"/>
      <c r="P122" s="215"/>
      <c r="Q122" s="215"/>
      <c r="R122" s="217"/>
      <c r="S122" s="382" t="str">
        <f t="shared" si="4"/>
        <v/>
      </c>
      <c r="T122" s="480"/>
      <c r="V122" s="365">
        <f t="shared" si="5"/>
        <v>0</v>
      </c>
      <c r="W122" s="365">
        <f t="shared" si="6"/>
        <v>0</v>
      </c>
    </row>
    <row r="123" spans="1:23" ht="15" customHeight="1" x14ac:dyDescent="0.25">
      <c r="A123" s="64"/>
      <c r="B123" s="65"/>
      <c r="C123" s="195"/>
      <c r="D123" s="202"/>
      <c r="E123" s="229"/>
      <c r="F123" s="188"/>
      <c r="G123" s="189"/>
      <c r="H123" s="905"/>
      <c r="I123" s="217"/>
      <c r="J123" s="213"/>
      <c r="K123" s="214"/>
      <c r="L123" s="214"/>
      <c r="M123" s="214"/>
      <c r="N123" s="215"/>
      <c r="O123" s="216"/>
      <c r="P123" s="215"/>
      <c r="Q123" s="215"/>
      <c r="R123" s="217"/>
      <c r="S123" s="382" t="str">
        <f t="shared" si="4"/>
        <v/>
      </c>
      <c r="T123" s="480"/>
      <c r="V123" s="365">
        <f t="shared" si="5"/>
        <v>0</v>
      </c>
      <c r="W123" s="365">
        <f t="shared" si="6"/>
        <v>0</v>
      </c>
    </row>
    <row r="124" spans="1:23" ht="15" customHeight="1" x14ac:dyDescent="0.25">
      <c r="A124" s="64"/>
      <c r="B124" s="65"/>
      <c r="C124" s="195"/>
      <c r="D124" s="202"/>
      <c r="E124" s="229"/>
      <c r="F124" s="188"/>
      <c r="G124" s="189"/>
      <c r="H124" s="905"/>
      <c r="I124" s="217"/>
      <c r="J124" s="213"/>
      <c r="K124" s="214"/>
      <c r="L124" s="214"/>
      <c r="M124" s="214"/>
      <c r="N124" s="215"/>
      <c r="O124" s="216"/>
      <c r="P124" s="215"/>
      <c r="Q124" s="215"/>
      <c r="R124" s="217"/>
      <c r="S124" s="382" t="str">
        <f t="shared" si="4"/>
        <v/>
      </c>
      <c r="T124" s="480"/>
      <c r="V124" s="365">
        <f t="shared" si="5"/>
        <v>0</v>
      </c>
      <c r="W124" s="365">
        <f t="shared" si="6"/>
        <v>0</v>
      </c>
    </row>
    <row r="125" spans="1:23" ht="15" customHeight="1" x14ac:dyDescent="0.25">
      <c r="A125" s="64"/>
      <c r="B125" s="65"/>
      <c r="C125" s="195"/>
      <c r="D125" s="202"/>
      <c r="E125" s="229"/>
      <c r="F125" s="188"/>
      <c r="G125" s="189"/>
      <c r="H125" s="905"/>
      <c r="I125" s="217"/>
      <c r="J125" s="213"/>
      <c r="K125" s="214"/>
      <c r="L125" s="214"/>
      <c r="M125" s="214"/>
      <c r="N125" s="215"/>
      <c r="O125" s="216"/>
      <c r="P125" s="215"/>
      <c r="Q125" s="215"/>
      <c r="R125" s="217"/>
      <c r="S125" s="382" t="str">
        <f t="shared" si="4"/>
        <v/>
      </c>
      <c r="T125" s="480"/>
      <c r="V125" s="365">
        <f t="shared" si="5"/>
        <v>0</v>
      </c>
      <c r="W125" s="365">
        <f t="shared" si="6"/>
        <v>0</v>
      </c>
    </row>
    <row r="126" spans="1:23" ht="15" customHeight="1" x14ac:dyDescent="0.25">
      <c r="A126" s="64"/>
      <c r="B126" s="65"/>
      <c r="C126" s="195"/>
      <c r="D126" s="202"/>
      <c r="E126" s="229"/>
      <c r="F126" s="188"/>
      <c r="G126" s="189"/>
      <c r="H126" s="905"/>
      <c r="I126" s="217"/>
      <c r="J126" s="213"/>
      <c r="K126" s="214"/>
      <c r="L126" s="214"/>
      <c r="M126" s="214"/>
      <c r="N126" s="215"/>
      <c r="O126" s="216"/>
      <c r="P126" s="215"/>
      <c r="Q126" s="215"/>
      <c r="R126" s="217"/>
      <c r="S126" s="382" t="str">
        <f t="shared" si="4"/>
        <v/>
      </c>
      <c r="T126" s="480"/>
      <c r="V126" s="365">
        <f t="shared" si="5"/>
        <v>0</v>
      </c>
      <c r="W126" s="365">
        <f t="shared" si="6"/>
        <v>0</v>
      </c>
    </row>
    <row r="127" spans="1:23" ht="15" customHeight="1" x14ac:dyDescent="0.25">
      <c r="A127" s="64"/>
      <c r="B127" s="65"/>
      <c r="C127" s="195"/>
      <c r="D127" s="202"/>
      <c r="E127" s="229"/>
      <c r="F127" s="188"/>
      <c r="G127" s="189"/>
      <c r="H127" s="905"/>
      <c r="I127" s="217"/>
      <c r="J127" s="213"/>
      <c r="K127" s="214"/>
      <c r="L127" s="214"/>
      <c r="M127" s="214"/>
      <c r="N127" s="215"/>
      <c r="O127" s="216"/>
      <c r="P127" s="215"/>
      <c r="Q127" s="215"/>
      <c r="R127" s="217"/>
      <c r="S127" s="382" t="str">
        <f t="shared" si="4"/>
        <v/>
      </c>
      <c r="T127" s="480"/>
      <c r="V127" s="365">
        <f t="shared" si="5"/>
        <v>0</v>
      </c>
      <c r="W127" s="365">
        <f t="shared" si="6"/>
        <v>0</v>
      </c>
    </row>
    <row r="128" spans="1:23" ht="15" customHeight="1" x14ac:dyDescent="0.25">
      <c r="A128" s="64"/>
      <c r="B128" s="65"/>
      <c r="C128" s="195"/>
      <c r="D128" s="202"/>
      <c r="E128" s="229"/>
      <c r="F128" s="188"/>
      <c r="G128" s="189"/>
      <c r="H128" s="905"/>
      <c r="I128" s="217"/>
      <c r="J128" s="213"/>
      <c r="K128" s="214"/>
      <c r="L128" s="214"/>
      <c r="M128" s="214"/>
      <c r="N128" s="215"/>
      <c r="O128" s="216"/>
      <c r="P128" s="215"/>
      <c r="Q128" s="215"/>
      <c r="R128" s="217"/>
      <c r="S128" s="382" t="str">
        <f t="shared" si="4"/>
        <v/>
      </c>
      <c r="T128" s="480"/>
      <c r="V128" s="365">
        <f t="shared" si="5"/>
        <v>0</v>
      </c>
      <c r="W128" s="365">
        <f t="shared" si="6"/>
        <v>0</v>
      </c>
    </row>
    <row r="129" spans="1:23" ht="15" customHeight="1" x14ac:dyDescent="0.25">
      <c r="A129" s="64"/>
      <c r="B129" s="65"/>
      <c r="C129" s="195"/>
      <c r="D129" s="202"/>
      <c r="E129" s="229"/>
      <c r="F129" s="188"/>
      <c r="G129" s="189"/>
      <c r="H129" s="905"/>
      <c r="I129" s="217"/>
      <c r="J129" s="213"/>
      <c r="K129" s="214"/>
      <c r="L129" s="214"/>
      <c r="M129" s="214"/>
      <c r="N129" s="215"/>
      <c r="O129" s="216"/>
      <c r="P129" s="215"/>
      <c r="Q129" s="215"/>
      <c r="R129" s="217"/>
      <c r="S129" s="382" t="str">
        <f t="shared" si="4"/>
        <v/>
      </c>
      <c r="T129" s="480"/>
      <c r="V129" s="365">
        <f t="shared" si="5"/>
        <v>0</v>
      </c>
      <c r="W129" s="365">
        <f t="shared" si="6"/>
        <v>0</v>
      </c>
    </row>
    <row r="130" spans="1:23" ht="15" customHeight="1" x14ac:dyDescent="0.25">
      <c r="A130" s="64"/>
      <c r="B130" s="65"/>
      <c r="C130" s="195"/>
      <c r="D130" s="202"/>
      <c r="E130" s="229"/>
      <c r="F130" s="188"/>
      <c r="G130" s="189"/>
      <c r="H130" s="905"/>
      <c r="I130" s="217"/>
      <c r="J130" s="213"/>
      <c r="K130" s="214"/>
      <c r="L130" s="214"/>
      <c r="M130" s="214"/>
      <c r="N130" s="215"/>
      <c r="O130" s="216"/>
      <c r="P130" s="215"/>
      <c r="Q130" s="215"/>
      <c r="R130" s="217"/>
      <c r="S130" s="382" t="str">
        <f t="shared" si="4"/>
        <v/>
      </c>
      <c r="T130" s="480"/>
      <c r="V130" s="365">
        <f t="shared" si="5"/>
        <v>0</v>
      </c>
      <c r="W130" s="365">
        <f t="shared" si="6"/>
        <v>0</v>
      </c>
    </row>
    <row r="131" spans="1:23" ht="15" customHeight="1" x14ac:dyDescent="0.25">
      <c r="A131" s="64"/>
      <c r="B131" s="65"/>
      <c r="C131" s="195"/>
      <c r="D131" s="202"/>
      <c r="E131" s="229"/>
      <c r="F131" s="188"/>
      <c r="G131" s="189"/>
      <c r="H131" s="905"/>
      <c r="I131" s="217"/>
      <c r="J131" s="213"/>
      <c r="K131" s="214"/>
      <c r="L131" s="214"/>
      <c r="M131" s="214"/>
      <c r="N131" s="215"/>
      <c r="O131" s="216"/>
      <c r="P131" s="215"/>
      <c r="Q131" s="215"/>
      <c r="R131" s="217"/>
      <c r="S131" s="382" t="str">
        <f t="shared" si="4"/>
        <v/>
      </c>
      <c r="T131" s="480"/>
      <c r="V131" s="365">
        <f t="shared" si="5"/>
        <v>0</v>
      </c>
      <c r="W131" s="365">
        <f t="shared" si="6"/>
        <v>0</v>
      </c>
    </row>
    <row r="132" spans="1:23" ht="15" customHeight="1" x14ac:dyDescent="0.25">
      <c r="A132" s="64"/>
      <c r="B132" s="65"/>
      <c r="C132" s="195"/>
      <c r="D132" s="202"/>
      <c r="E132" s="229"/>
      <c r="F132" s="188"/>
      <c r="G132" s="189"/>
      <c r="H132" s="905"/>
      <c r="I132" s="217"/>
      <c r="J132" s="213"/>
      <c r="K132" s="214"/>
      <c r="L132" s="214"/>
      <c r="M132" s="214"/>
      <c r="N132" s="215"/>
      <c r="O132" s="216"/>
      <c r="P132" s="215"/>
      <c r="Q132" s="215"/>
      <c r="R132" s="217"/>
      <c r="S132" s="382" t="str">
        <f t="shared" si="4"/>
        <v/>
      </c>
      <c r="T132" s="480"/>
      <c r="V132" s="365">
        <f t="shared" si="5"/>
        <v>0</v>
      </c>
      <c r="W132" s="365">
        <f t="shared" si="6"/>
        <v>0</v>
      </c>
    </row>
    <row r="133" spans="1:23" ht="15" customHeight="1" x14ac:dyDescent="0.25">
      <c r="A133" s="64"/>
      <c r="B133" s="65"/>
      <c r="C133" s="195"/>
      <c r="D133" s="202"/>
      <c r="E133" s="229"/>
      <c r="F133" s="188"/>
      <c r="G133" s="189"/>
      <c r="H133" s="905"/>
      <c r="I133" s="217"/>
      <c r="J133" s="213"/>
      <c r="K133" s="214"/>
      <c r="L133" s="214"/>
      <c r="M133" s="214"/>
      <c r="N133" s="215"/>
      <c r="O133" s="216"/>
      <c r="P133" s="215"/>
      <c r="Q133" s="215"/>
      <c r="R133" s="217"/>
      <c r="S133" s="382" t="str">
        <f t="shared" si="4"/>
        <v/>
      </c>
      <c r="T133" s="480"/>
      <c r="V133" s="365">
        <f t="shared" si="5"/>
        <v>0</v>
      </c>
      <c r="W133" s="365">
        <f t="shared" si="6"/>
        <v>0</v>
      </c>
    </row>
    <row r="134" spans="1:23" ht="15" customHeight="1" x14ac:dyDescent="0.25">
      <c r="A134" s="64"/>
      <c r="B134" s="65"/>
      <c r="C134" s="195"/>
      <c r="D134" s="202"/>
      <c r="E134" s="229"/>
      <c r="F134" s="188"/>
      <c r="G134" s="189"/>
      <c r="H134" s="905"/>
      <c r="I134" s="217"/>
      <c r="J134" s="213"/>
      <c r="K134" s="214"/>
      <c r="L134" s="214"/>
      <c r="M134" s="214"/>
      <c r="N134" s="215"/>
      <c r="O134" s="216"/>
      <c r="P134" s="215"/>
      <c r="Q134" s="215"/>
      <c r="R134" s="217"/>
      <c r="S134" s="382" t="str">
        <f t="shared" si="4"/>
        <v/>
      </c>
      <c r="T134" s="480"/>
      <c r="V134" s="365">
        <f t="shared" si="5"/>
        <v>0</v>
      </c>
      <c r="W134" s="365">
        <f t="shared" si="6"/>
        <v>0</v>
      </c>
    </row>
    <row r="135" spans="1:23" ht="15" customHeight="1" x14ac:dyDescent="0.25">
      <c r="A135" s="64"/>
      <c r="B135" s="65"/>
      <c r="C135" s="195"/>
      <c r="D135" s="202"/>
      <c r="E135" s="229"/>
      <c r="F135" s="188"/>
      <c r="G135" s="189"/>
      <c r="H135" s="905"/>
      <c r="I135" s="217"/>
      <c r="J135" s="213"/>
      <c r="K135" s="214"/>
      <c r="L135" s="214"/>
      <c r="M135" s="214"/>
      <c r="N135" s="215"/>
      <c r="O135" s="216"/>
      <c r="P135" s="215"/>
      <c r="Q135" s="215"/>
      <c r="R135" s="217"/>
      <c r="S135" s="382" t="str">
        <f t="shared" si="4"/>
        <v/>
      </c>
      <c r="T135" s="480"/>
      <c r="V135" s="365">
        <f t="shared" si="5"/>
        <v>0</v>
      </c>
      <c r="W135" s="365">
        <f t="shared" si="6"/>
        <v>0</v>
      </c>
    </row>
    <row r="136" spans="1:23" ht="15" customHeight="1" x14ac:dyDescent="0.25">
      <c r="A136" s="64"/>
      <c r="B136" s="65"/>
      <c r="C136" s="195"/>
      <c r="D136" s="202"/>
      <c r="E136" s="229"/>
      <c r="F136" s="188"/>
      <c r="G136" s="189"/>
      <c r="H136" s="905"/>
      <c r="I136" s="217"/>
      <c r="J136" s="213"/>
      <c r="K136" s="214"/>
      <c r="L136" s="214"/>
      <c r="M136" s="214"/>
      <c r="N136" s="215"/>
      <c r="O136" s="216"/>
      <c r="P136" s="215"/>
      <c r="Q136" s="215"/>
      <c r="R136" s="217"/>
      <c r="S136" s="382" t="str">
        <f t="shared" si="4"/>
        <v/>
      </c>
      <c r="T136" s="480"/>
      <c r="V136" s="365">
        <f t="shared" si="5"/>
        <v>0</v>
      </c>
      <c r="W136" s="365">
        <f t="shared" si="6"/>
        <v>0</v>
      </c>
    </row>
    <row r="137" spans="1:23" ht="15" customHeight="1" x14ac:dyDescent="0.25">
      <c r="A137" s="64"/>
      <c r="B137" s="65"/>
      <c r="C137" s="195"/>
      <c r="D137" s="202"/>
      <c r="E137" s="229"/>
      <c r="F137" s="188"/>
      <c r="G137" s="189"/>
      <c r="H137" s="905"/>
      <c r="I137" s="217"/>
      <c r="J137" s="213"/>
      <c r="K137" s="214"/>
      <c r="L137" s="214"/>
      <c r="M137" s="214"/>
      <c r="N137" s="215"/>
      <c r="O137" s="216"/>
      <c r="P137" s="215"/>
      <c r="Q137" s="215"/>
      <c r="R137" s="217"/>
      <c r="S137" s="382" t="str">
        <f t="shared" si="4"/>
        <v/>
      </c>
      <c r="T137" s="480"/>
      <c r="V137" s="365">
        <f t="shared" si="5"/>
        <v>0</v>
      </c>
      <c r="W137" s="365">
        <f t="shared" si="6"/>
        <v>0</v>
      </c>
    </row>
    <row r="138" spans="1:23" ht="15" customHeight="1" x14ac:dyDescent="0.25">
      <c r="A138" s="64"/>
      <c r="B138" s="65"/>
      <c r="C138" s="195"/>
      <c r="D138" s="202"/>
      <c r="E138" s="229"/>
      <c r="F138" s="188"/>
      <c r="G138" s="189"/>
      <c r="H138" s="905"/>
      <c r="I138" s="217"/>
      <c r="J138" s="213"/>
      <c r="K138" s="214"/>
      <c r="L138" s="214"/>
      <c r="M138" s="214"/>
      <c r="N138" s="215"/>
      <c r="O138" s="216"/>
      <c r="P138" s="215"/>
      <c r="Q138" s="215"/>
      <c r="R138" s="217"/>
      <c r="S138" s="382" t="str">
        <f t="shared" si="4"/>
        <v/>
      </c>
      <c r="T138" s="480"/>
      <c r="V138" s="365">
        <f t="shared" si="5"/>
        <v>0</v>
      </c>
      <c r="W138" s="365">
        <f t="shared" si="6"/>
        <v>0</v>
      </c>
    </row>
    <row r="139" spans="1:23" ht="15" customHeight="1" x14ac:dyDescent="0.25">
      <c r="A139" s="64"/>
      <c r="B139" s="65"/>
      <c r="C139" s="195"/>
      <c r="D139" s="202"/>
      <c r="E139" s="229"/>
      <c r="F139" s="188"/>
      <c r="G139" s="189"/>
      <c r="H139" s="905"/>
      <c r="I139" s="217"/>
      <c r="J139" s="213"/>
      <c r="K139" s="214"/>
      <c r="L139" s="214"/>
      <c r="M139" s="214"/>
      <c r="N139" s="215"/>
      <c r="O139" s="216"/>
      <c r="P139" s="215"/>
      <c r="Q139" s="215"/>
      <c r="R139" s="217"/>
      <c r="S139" s="382" t="str">
        <f t="shared" si="4"/>
        <v/>
      </c>
      <c r="T139" s="480"/>
      <c r="V139" s="365">
        <f t="shared" si="5"/>
        <v>0</v>
      </c>
      <c r="W139" s="365">
        <f t="shared" si="6"/>
        <v>0</v>
      </c>
    </row>
    <row r="140" spans="1:23" ht="15" customHeight="1" x14ac:dyDescent="0.25">
      <c r="A140" s="64"/>
      <c r="B140" s="65"/>
      <c r="C140" s="195"/>
      <c r="D140" s="202"/>
      <c r="E140" s="229"/>
      <c r="F140" s="188"/>
      <c r="G140" s="189"/>
      <c r="H140" s="905"/>
      <c r="I140" s="217"/>
      <c r="J140" s="213"/>
      <c r="K140" s="214"/>
      <c r="L140" s="214"/>
      <c r="M140" s="214"/>
      <c r="N140" s="215"/>
      <c r="O140" s="216"/>
      <c r="P140" s="215"/>
      <c r="Q140" s="215"/>
      <c r="R140" s="217"/>
      <c r="S140" s="382" t="str">
        <f t="shared" si="4"/>
        <v/>
      </c>
      <c r="T140" s="480"/>
      <c r="V140" s="365">
        <f t="shared" si="5"/>
        <v>0</v>
      </c>
      <c r="W140" s="365">
        <f t="shared" si="6"/>
        <v>0</v>
      </c>
    </row>
    <row r="141" spans="1:23" ht="15" customHeight="1" x14ac:dyDescent="0.25">
      <c r="A141" s="64"/>
      <c r="B141" s="65"/>
      <c r="C141" s="195"/>
      <c r="D141" s="202"/>
      <c r="E141" s="229"/>
      <c r="F141" s="188"/>
      <c r="G141" s="189"/>
      <c r="H141" s="905"/>
      <c r="I141" s="217"/>
      <c r="J141" s="213"/>
      <c r="K141" s="214"/>
      <c r="L141" s="214"/>
      <c r="M141" s="214"/>
      <c r="N141" s="215"/>
      <c r="O141" s="216"/>
      <c r="P141" s="215"/>
      <c r="Q141" s="215"/>
      <c r="R141" s="217"/>
      <c r="S141" s="382" t="str">
        <f t="shared" si="4"/>
        <v/>
      </c>
      <c r="T141" s="480"/>
      <c r="V141" s="365">
        <f t="shared" si="5"/>
        <v>0</v>
      </c>
      <c r="W141" s="365">
        <f t="shared" si="6"/>
        <v>0</v>
      </c>
    </row>
    <row r="142" spans="1:23" ht="15" customHeight="1" x14ac:dyDescent="0.25">
      <c r="A142" s="64"/>
      <c r="B142" s="65"/>
      <c r="C142" s="195"/>
      <c r="D142" s="202"/>
      <c r="E142" s="229"/>
      <c r="F142" s="188"/>
      <c r="G142" s="189"/>
      <c r="H142" s="905"/>
      <c r="I142" s="217"/>
      <c r="J142" s="213"/>
      <c r="K142" s="214"/>
      <c r="L142" s="214"/>
      <c r="M142" s="214"/>
      <c r="N142" s="215"/>
      <c r="O142" s="216"/>
      <c r="P142" s="215"/>
      <c r="Q142" s="215"/>
      <c r="R142" s="217"/>
      <c r="S142" s="382" t="str">
        <f t="shared" si="4"/>
        <v/>
      </c>
      <c r="T142" s="480"/>
      <c r="V142" s="365">
        <f t="shared" si="5"/>
        <v>0</v>
      </c>
      <c r="W142" s="365">
        <f t="shared" si="6"/>
        <v>0</v>
      </c>
    </row>
    <row r="143" spans="1:23" ht="15" customHeight="1" x14ac:dyDescent="0.25">
      <c r="A143" s="64"/>
      <c r="B143" s="65"/>
      <c r="C143" s="195"/>
      <c r="D143" s="202"/>
      <c r="E143" s="229"/>
      <c r="F143" s="188"/>
      <c r="G143" s="189"/>
      <c r="H143" s="905"/>
      <c r="I143" s="217"/>
      <c r="J143" s="213"/>
      <c r="K143" s="214"/>
      <c r="L143" s="214"/>
      <c r="M143" s="214"/>
      <c r="N143" s="215"/>
      <c r="O143" s="216"/>
      <c r="P143" s="215"/>
      <c r="Q143" s="215"/>
      <c r="R143" s="217"/>
      <c r="S143" s="382" t="str">
        <f t="shared" si="4"/>
        <v/>
      </c>
      <c r="T143" s="480"/>
      <c r="V143" s="365">
        <f t="shared" si="5"/>
        <v>0</v>
      </c>
      <c r="W143" s="365">
        <f t="shared" si="6"/>
        <v>0</v>
      </c>
    </row>
    <row r="144" spans="1:23" ht="15" customHeight="1" x14ac:dyDescent="0.25">
      <c r="A144" s="64"/>
      <c r="B144" s="65"/>
      <c r="C144" s="195"/>
      <c r="D144" s="202"/>
      <c r="E144" s="229"/>
      <c r="F144" s="188"/>
      <c r="G144" s="189"/>
      <c r="H144" s="905"/>
      <c r="I144" s="217"/>
      <c r="J144" s="213"/>
      <c r="K144" s="214"/>
      <c r="L144" s="214"/>
      <c r="M144" s="214"/>
      <c r="N144" s="215"/>
      <c r="O144" s="216"/>
      <c r="P144" s="215"/>
      <c r="Q144" s="215"/>
      <c r="R144" s="217"/>
      <c r="S144" s="382" t="str">
        <f t="shared" si="4"/>
        <v/>
      </c>
      <c r="T144" s="480"/>
      <c r="V144" s="365">
        <f t="shared" si="5"/>
        <v>0</v>
      </c>
      <c r="W144" s="365">
        <f t="shared" si="6"/>
        <v>0</v>
      </c>
    </row>
    <row r="145" spans="1:23" ht="15" customHeight="1" x14ac:dyDescent="0.25">
      <c r="A145" s="64"/>
      <c r="B145" s="65"/>
      <c r="C145" s="195"/>
      <c r="D145" s="202"/>
      <c r="E145" s="229"/>
      <c r="F145" s="188"/>
      <c r="G145" s="189"/>
      <c r="H145" s="905"/>
      <c r="I145" s="217"/>
      <c r="J145" s="213"/>
      <c r="K145" s="214"/>
      <c r="L145" s="214"/>
      <c r="M145" s="214"/>
      <c r="N145" s="215"/>
      <c r="O145" s="216"/>
      <c r="P145" s="215"/>
      <c r="Q145" s="215"/>
      <c r="R145" s="217"/>
      <c r="S145" s="382" t="str">
        <f t="shared" si="4"/>
        <v/>
      </c>
      <c r="T145" s="480"/>
      <c r="V145" s="365">
        <f t="shared" si="5"/>
        <v>0</v>
      </c>
      <c r="W145" s="365">
        <f t="shared" si="6"/>
        <v>0</v>
      </c>
    </row>
    <row r="146" spans="1:23" ht="15" customHeight="1" x14ac:dyDescent="0.25">
      <c r="A146" s="64"/>
      <c r="B146" s="65"/>
      <c r="C146" s="195"/>
      <c r="D146" s="202"/>
      <c r="E146" s="229"/>
      <c r="F146" s="188"/>
      <c r="G146" s="189"/>
      <c r="H146" s="905"/>
      <c r="I146" s="217"/>
      <c r="J146" s="213"/>
      <c r="K146" s="214"/>
      <c r="L146" s="214"/>
      <c r="M146" s="214"/>
      <c r="N146" s="215"/>
      <c r="O146" s="216"/>
      <c r="P146" s="215"/>
      <c r="Q146" s="215"/>
      <c r="R146" s="217"/>
      <c r="S146" s="382" t="str">
        <f t="shared" ref="S146:S196" si="7">IF(SUM(D146:E146)=0,"",SUM(D146:E146))</f>
        <v/>
      </c>
      <c r="T146" s="480"/>
      <c r="V146" s="365">
        <f t="shared" ref="V146:V196" si="8">D146*F146</f>
        <v>0</v>
      </c>
      <c r="W146" s="365">
        <f t="shared" ref="W146:W196" si="9">E146*G146</f>
        <v>0</v>
      </c>
    </row>
    <row r="147" spans="1:23" ht="15" customHeight="1" x14ac:dyDescent="0.25">
      <c r="A147" s="64"/>
      <c r="B147" s="65"/>
      <c r="C147" s="195"/>
      <c r="D147" s="202"/>
      <c r="E147" s="229"/>
      <c r="F147" s="188"/>
      <c r="G147" s="189"/>
      <c r="H147" s="905"/>
      <c r="I147" s="217"/>
      <c r="J147" s="213"/>
      <c r="K147" s="214"/>
      <c r="L147" s="214"/>
      <c r="M147" s="214"/>
      <c r="N147" s="215"/>
      <c r="O147" s="216"/>
      <c r="P147" s="215"/>
      <c r="Q147" s="215"/>
      <c r="R147" s="217"/>
      <c r="S147" s="382" t="str">
        <f t="shared" si="7"/>
        <v/>
      </c>
      <c r="T147" s="480"/>
      <c r="V147" s="365">
        <f t="shared" si="8"/>
        <v>0</v>
      </c>
      <c r="W147" s="365">
        <f t="shared" si="9"/>
        <v>0</v>
      </c>
    </row>
    <row r="148" spans="1:23" ht="15" customHeight="1" x14ac:dyDescent="0.25">
      <c r="A148" s="64"/>
      <c r="B148" s="65"/>
      <c r="C148" s="195"/>
      <c r="D148" s="202"/>
      <c r="E148" s="229"/>
      <c r="F148" s="188"/>
      <c r="G148" s="189"/>
      <c r="H148" s="905"/>
      <c r="I148" s="217"/>
      <c r="J148" s="213"/>
      <c r="K148" s="214"/>
      <c r="L148" s="214"/>
      <c r="M148" s="214"/>
      <c r="N148" s="215"/>
      <c r="O148" s="216"/>
      <c r="P148" s="215"/>
      <c r="Q148" s="215"/>
      <c r="R148" s="217"/>
      <c r="S148" s="382" t="str">
        <f t="shared" si="7"/>
        <v/>
      </c>
      <c r="T148" s="480"/>
      <c r="V148" s="365">
        <f t="shared" si="8"/>
        <v>0</v>
      </c>
      <c r="W148" s="365">
        <f t="shared" si="9"/>
        <v>0</v>
      </c>
    </row>
    <row r="149" spans="1:23" ht="15" customHeight="1" x14ac:dyDescent="0.25">
      <c r="A149" s="64"/>
      <c r="B149" s="65"/>
      <c r="C149" s="195"/>
      <c r="D149" s="202"/>
      <c r="E149" s="229"/>
      <c r="F149" s="188"/>
      <c r="G149" s="189"/>
      <c r="H149" s="905"/>
      <c r="I149" s="217"/>
      <c r="J149" s="213"/>
      <c r="K149" s="214"/>
      <c r="L149" s="214"/>
      <c r="M149" s="214"/>
      <c r="N149" s="215"/>
      <c r="O149" s="216"/>
      <c r="P149" s="215"/>
      <c r="Q149" s="215"/>
      <c r="R149" s="217"/>
      <c r="S149" s="382" t="str">
        <f t="shared" si="7"/>
        <v/>
      </c>
      <c r="T149" s="480"/>
      <c r="V149" s="365">
        <f t="shared" si="8"/>
        <v>0</v>
      </c>
      <c r="W149" s="365">
        <f t="shared" si="9"/>
        <v>0</v>
      </c>
    </row>
    <row r="150" spans="1:23" ht="15" customHeight="1" x14ac:dyDescent="0.25">
      <c r="A150" s="64"/>
      <c r="B150" s="65"/>
      <c r="C150" s="195"/>
      <c r="D150" s="202"/>
      <c r="E150" s="229"/>
      <c r="F150" s="188"/>
      <c r="G150" s="189"/>
      <c r="H150" s="905"/>
      <c r="I150" s="217"/>
      <c r="J150" s="213"/>
      <c r="K150" s="214"/>
      <c r="L150" s="214"/>
      <c r="M150" s="214"/>
      <c r="N150" s="215"/>
      <c r="O150" s="216"/>
      <c r="P150" s="215"/>
      <c r="Q150" s="215"/>
      <c r="R150" s="217"/>
      <c r="S150" s="382" t="str">
        <f t="shared" si="7"/>
        <v/>
      </c>
      <c r="T150" s="480"/>
      <c r="V150" s="365">
        <f t="shared" si="8"/>
        <v>0</v>
      </c>
      <c r="W150" s="365">
        <f t="shared" si="9"/>
        <v>0</v>
      </c>
    </row>
    <row r="151" spans="1:23" ht="15" customHeight="1" x14ac:dyDescent="0.25">
      <c r="A151" s="64"/>
      <c r="B151" s="65"/>
      <c r="C151" s="195"/>
      <c r="D151" s="202"/>
      <c r="E151" s="229"/>
      <c r="F151" s="188"/>
      <c r="G151" s="189"/>
      <c r="H151" s="905"/>
      <c r="I151" s="217"/>
      <c r="J151" s="213"/>
      <c r="K151" s="214"/>
      <c r="L151" s="214"/>
      <c r="M151" s="214"/>
      <c r="N151" s="215"/>
      <c r="O151" s="216"/>
      <c r="P151" s="215"/>
      <c r="Q151" s="215"/>
      <c r="R151" s="217"/>
      <c r="S151" s="382" t="str">
        <f t="shared" si="7"/>
        <v/>
      </c>
      <c r="T151" s="480"/>
      <c r="V151" s="365">
        <f t="shared" si="8"/>
        <v>0</v>
      </c>
      <c r="W151" s="365">
        <f t="shared" si="9"/>
        <v>0</v>
      </c>
    </row>
    <row r="152" spans="1:23" ht="15" customHeight="1" x14ac:dyDescent="0.25">
      <c r="A152" s="64"/>
      <c r="B152" s="65"/>
      <c r="C152" s="195"/>
      <c r="D152" s="202"/>
      <c r="E152" s="229"/>
      <c r="F152" s="188"/>
      <c r="G152" s="189"/>
      <c r="H152" s="905"/>
      <c r="I152" s="217"/>
      <c r="J152" s="213"/>
      <c r="K152" s="214"/>
      <c r="L152" s="214"/>
      <c r="M152" s="214"/>
      <c r="N152" s="215"/>
      <c r="O152" s="216"/>
      <c r="P152" s="215"/>
      <c r="Q152" s="215"/>
      <c r="R152" s="217"/>
      <c r="S152" s="382" t="str">
        <f t="shared" si="7"/>
        <v/>
      </c>
      <c r="T152" s="480"/>
      <c r="V152" s="365">
        <f t="shared" si="8"/>
        <v>0</v>
      </c>
      <c r="W152" s="365">
        <f t="shared" si="9"/>
        <v>0</v>
      </c>
    </row>
    <row r="153" spans="1:23" ht="15" customHeight="1" x14ac:dyDescent="0.25">
      <c r="A153" s="64"/>
      <c r="B153" s="65"/>
      <c r="C153" s="195"/>
      <c r="D153" s="202"/>
      <c r="E153" s="229"/>
      <c r="F153" s="188"/>
      <c r="G153" s="189"/>
      <c r="H153" s="905"/>
      <c r="I153" s="217"/>
      <c r="J153" s="213"/>
      <c r="K153" s="214"/>
      <c r="L153" s="214"/>
      <c r="M153" s="214"/>
      <c r="N153" s="215"/>
      <c r="O153" s="216"/>
      <c r="P153" s="215"/>
      <c r="Q153" s="215"/>
      <c r="R153" s="217"/>
      <c r="S153" s="382" t="str">
        <f t="shared" si="7"/>
        <v/>
      </c>
      <c r="T153" s="480"/>
      <c r="V153" s="365">
        <f t="shared" si="8"/>
        <v>0</v>
      </c>
      <c r="W153" s="365">
        <f t="shared" si="9"/>
        <v>0</v>
      </c>
    </row>
    <row r="154" spans="1:23" ht="15" customHeight="1" x14ac:dyDescent="0.25">
      <c r="A154" s="64"/>
      <c r="B154" s="65"/>
      <c r="C154" s="195"/>
      <c r="D154" s="202"/>
      <c r="E154" s="229"/>
      <c r="F154" s="188"/>
      <c r="G154" s="189"/>
      <c r="H154" s="905"/>
      <c r="I154" s="217"/>
      <c r="J154" s="213"/>
      <c r="K154" s="214"/>
      <c r="L154" s="214"/>
      <c r="M154" s="214"/>
      <c r="N154" s="215"/>
      <c r="O154" s="216"/>
      <c r="P154" s="215"/>
      <c r="Q154" s="215"/>
      <c r="R154" s="217"/>
      <c r="S154" s="382" t="str">
        <f t="shared" si="7"/>
        <v/>
      </c>
      <c r="T154" s="480"/>
      <c r="V154" s="365">
        <f t="shared" si="8"/>
        <v>0</v>
      </c>
      <c r="W154" s="365">
        <f t="shared" si="9"/>
        <v>0</v>
      </c>
    </row>
    <row r="155" spans="1:23" ht="15" customHeight="1" x14ac:dyDescent="0.25">
      <c r="A155" s="64"/>
      <c r="B155" s="65"/>
      <c r="C155" s="195"/>
      <c r="D155" s="202"/>
      <c r="E155" s="229"/>
      <c r="F155" s="188"/>
      <c r="G155" s="189"/>
      <c r="H155" s="905"/>
      <c r="I155" s="217"/>
      <c r="J155" s="213"/>
      <c r="K155" s="214"/>
      <c r="L155" s="214"/>
      <c r="M155" s="214"/>
      <c r="N155" s="215"/>
      <c r="O155" s="216"/>
      <c r="P155" s="215"/>
      <c r="Q155" s="215"/>
      <c r="R155" s="217"/>
      <c r="S155" s="382" t="str">
        <f t="shared" si="7"/>
        <v/>
      </c>
      <c r="T155" s="480"/>
      <c r="V155" s="365">
        <f t="shared" si="8"/>
        <v>0</v>
      </c>
      <c r="W155" s="365">
        <f t="shared" si="9"/>
        <v>0</v>
      </c>
    </row>
    <row r="156" spans="1:23" ht="15" customHeight="1" x14ac:dyDescent="0.25">
      <c r="A156" s="64"/>
      <c r="B156" s="65"/>
      <c r="C156" s="195"/>
      <c r="D156" s="202"/>
      <c r="E156" s="229"/>
      <c r="F156" s="188"/>
      <c r="G156" s="189"/>
      <c r="H156" s="905"/>
      <c r="I156" s="217"/>
      <c r="J156" s="213"/>
      <c r="K156" s="214"/>
      <c r="L156" s="214"/>
      <c r="M156" s="214"/>
      <c r="N156" s="215"/>
      <c r="O156" s="216"/>
      <c r="P156" s="215"/>
      <c r="Q156" s="215"/>
      <c r="R156" s="217"/>
      <c r="S156" s="382" t="str">
        <f t="shared" si="7"/>
        <v/>
      </c>
      <c r="T156" s="480"/>
      <c r="V156" s="365">
        <f t="shared" si="8"/>
        <v>0</v>
      </c>
      <c r="W156" s="365">
        <f t="shared" si="9"/>
        <v>0</v>
      </c>
    </row>
    <row r="157" spans="1:23" ht="15" customHeight="1" x14ac:dyDescent="0.25">
      <c r="A157" s="64"/>
      <c r="B157" s="65"/>
      <c r="C157" s="195"/>
      <c r="D157" s="202"/>
      <c r="E157" s="229"/>
      <c r="F157" s="188"/>
      <c r="G157" s="189"/>
      <c r="H157" s="905"/>
      <c r="I157" s="217"/>
      <c r="J157" s="213"/>
      <c r="K157" s="214"/>
      <c r="L157" s="214"/>
      <c r="M157" s="214"/>
      <c r="N157" s="215"/>
      <c r="O157" s="216"/>
      <c r="P157" s="215"/>
      <c r="Q157" s="215"/>
      <c r="R157" s="217"/>
      <c r="S157" s="382" t="str">
        <f t="shared" si="7"/>
        <v/>
      </c>
      <c r="T157" s="480"/>
      <c r="V157" s="365">
        <f t="shared" si="8"/>
        <v>0</v>
      </c>
      <c r="W157" s="365">
        <f t="shared" si="9"/>
        <v>0</v>
      </c>
    </row>
    <row r="158" spans="1:23" ht="15" customHeight="1" x14ac:dyDescent="0.25">
      <c r="A158" s="64"/>
      <c r="B158" s="65"/>
      <c r="C158" s="195"/>
      <c r="D158" s="202"/>
      <c r="E158" s="229"/>
      <c r="F158" s="188"/>
      <c r="G158" s="189"/>
      <c r="H158" s="905"/>
      <c r="I158" s="217"/>
      <c r="J158" s="213"/>
      <c r="K158" s="214"/>
      <c r="L158" s="214"/>
      <c r="M158" s="214"/>
      <c r="N158" s="215"/>
      <c r="O158" s="216"/>
      <c r="P158" s="215"/>
      <c r="Q158" s="215"/>
      <c r="R158" s="217"/>
      <c r="S158" s="382" t="str">
        <f t="shared" si="7"/>
        <v/>
      </c>
      <c r="T158" s="480"/>
      <c r="V158" s="365">
        <f t="shared" si="8"/>
        <v>0</v>
      </c>
      <c r="W158" s="365">
        <f t="shared" si="9"/>
        <v>0</v>
      </c>
    </row>
    <row r="159" spans="1:23" ht="15" customHeight="1" x14ac:dyDescent="0.25">
      <c r="A159" s="64"/>
      <c r="B159" s="65"/>
      <c r="C159" s="195"/>
      <c r="D159" s="202"/>
      <c r="E159" s="229"/>
      <c r="F159" s="188"/>
      <c r="G159" s="189"/>
      <c r="H159" s="905"/>
      <c r="I159" s="217"/>
      <c r="J159" s="213"/>
      <c r="K159" s="214"/>
      <c r="L159" s="214"/>
      <c r="M159" s="214"/>
      <c r="N159" s="215"/>
      <c r="O159" s="216"/>
      <c r="P159" s="215"/>
      <c r="Q159" s="215"/>
      <c r="R159" s="217"/>
      <c r="S159" s="382" t="str">
        <f t="shared" si="7"/>
        <v/>
      </c>
      <c r="T159" s="480"/>
      <c r="V159" s="365">
        <f t="shared" si="8"/>
        <v>0</v>
      </c>
      <c r="W159" s="365">
        <f t="shared" si="9"/>
        <v>0</v>
      </c>
    </row>
    <row r="160" spans="1:23" ht="15" customHeight="1" x14ac:dyDescent="0.25">
      <c r="A160" s="64"/>
      <c r="B160" s="65"/>
      <c r="C160" s="195"/>
      <c r="D160" s="202"/>
      <c r="E160" s="229"/>
      <c r="F160" s="188"/>
      <c r="G160" s="189"/>
      <c r="H160" s="905"/>
      <c r="I160" s="217"/>
      <c r="J160" s="213"/>
      <c r="K160" s="214"/>
      <c r="L160" s="214"/>
      <c r="M160" s="214"/>
      <c r="N160" s="215"/>
      <c r="O160" s="216"/>
      <c r="P160" s="215"/>
      <c r="Q160" s="215"/>
      <c r="R160" s="217"/>
      <c r="S160" s="382" t="str">
        <f t="shared" si="7"/>
        <v/>
      </c>
      <c r="T160" s="480"/>
      <c r="V160" s="365">
        <f t="shared" si="8"/>
        <v>0</v>
      </c>
      <c r="W160" s="365">
        <f t="shared" si="9"/>
        <v>0</v>
      </c>
    </row>
    <row r="161" spans="1:23" ht="15" customHeight="1" x14ac:dyDescent="0.25">
      <c r="A161" s="64"/>
      <c r="B161" s="65"/>
      <c r="C161" s="195"/>
      <c r="D161" s="202"/>
      <c r="E161" s="229"/>
      <c r="F161" s="188"/>
      <c r="G161" s="189"/>
      <c r="H161" s="905"/>
      <c r="I161" s="217"/>
      <c r="J161" s="213"/>
      <c r="K161" s="214"/>
      <c r="L161" s="214"/>
      <c r="M161" s="214"/>
      <c r="N161" s="215"/>
      <c r="O161" s="216"/>
      <c r="P161" s="215"/>
      <c r="Q161" s="215"/>
      <c r="R161" s="217"/>
      <c r="S161" s="382" t="str">
        <f t="shared" si="7"/>
        <v/>
      </c>
      <c r="T161" s="480"/>
      <c r="V161" s="365">
        <f t="shared" si="8"/>
        <v>0</v>
      </c>
      <c r="W161" s="365">
        <f t="shared" si="9"/>
        <v>0</v>
      </c>
    </row>
    <row r="162" spans="1:23" ht="15" customHeight="1" x14ac:dyDescent="0.25">
      <c r="A162" s="64"/>
      <c r="B162" s="65"/>
      <c r="C162" s="195"/>
      <c r="D162" s="202"/>
      <c r="E162" s="229"/>
      <c r="F162" s="188"/>
      <c r="G162" s="189"/>
      <c r="H162" s="905"/>
      <c r="I162" s="217"/>
      <c r="J162" s="213"/>
      <c r="K162" s="214"/>
      <c r="L162" s="214"/>
      <c r="M162" s="214"/>
      <c r="N162" s="215"/>
      <c r="O162" s="216"/>
      <c r="P162" s="215"/>
      <c r="Q162" s="215"/>
      <c r="R162" s="217"/>
      <c r="S162" s="382" t="str">
        <f t="shared" si="7"/>
        <v/>
      </c>
      <c r="T162" s="480"/>
      <c r="V162" s="365">
        <f t="shared" si="8"/>
        <v>0</v>
      </c>
      <c r="W162" s="365">
        <f t="shared" si="9"/>
        <v>0</v>
      </c>
    </row>
    <row r="163" spans="1:23" ht="15" customHeight="1" x14ac:dyDescent="0.25">
      <c r="A163" s="64"/>
      <c r="B163" s="65"/>
      <c r="C163" s="195"/>
      <c r="D163" s="202"/>
      <c r="E163" s="229"/>
      <c r="F163" s="188"/>
      <c r="G163" s="189"/>
      <c r="H163" s="905"/>
      <c r="I163" s="217"/>
      <c r="J163" s="213"/>
      <c r="K163" s="214"/>
      <c r="L163" s="214"/>
      <c r="M163" s="214"/>
      <c r="N163" s="215"/>
      <c r="O163" s="216"/>
      <c r="P163" s="215"/>
      <c r="Q163" s="215"/>
      <c r="R163" s="217"/>
      <c r="S163" s="382" t="str">
        <f t="shared" si="7"/>
        <v/>
      </c>
      <c r="T163" s="480"/>
      <c r="V163" s="365">
        <f t="shared" si="8"/>
        <v>0</v>
      </c>
      <c r="W163" s="365">
        <f t="shared" si="9"/>
        <v>0</v>
      </c>
    </row>
    <row r="164" spans="1:23" ht="15" customHeight="1" x14ac:dyDescent="0.25">
      <c r="A164" s="64"/>
      <c r="B164" s="65"/>
      <c r="C164" s="195"/>
      <c r="D164" s="202"/>
      <c r="E164" s="229"/>
      <c r="F164" s="188"/>
      <c r="G164" s="189"/>
      <c r="H164" s="905"/>
      <c r="I164" s="217"/>
      <c r="J164" s="213"/>
      <c r="K164" s="214"/>
      <c r="L164" s="214"/>
      <c r="M164" s="214"/>
      <c r="N164" s="215"/>
      <c r="O164" s="216"/>
      <c r="P164" s="215"/>
      <c r="Q164" s="215"/>
      <c r="R164" s="217"/>
      <c r="S164" s="382" t="str">
        <f t="shared" si="7"/>
        <v/>
      </c>
      <c r="T164" s="480"/>
      <c r="V164" s="365">
        <f t="shared" si="8"/>
        <v>0</v>
      </c>
      <c r="W164" s="365">
        <f t="shared" si="9"/>
        <v>0</v>
      </c>
    </row>
    <row r="165" spans="1:23" ht="15" customHeight="1" x14ac:dyDescent="0.25">
      <c r="A165" s="64"/>
      <c r="B165" s="65"/>
      <c r="C165" s="195"/>
      <c r="D165" s="202"/>
      <c r="E165" s="229"/>
      <c r="F165" s="188"/>
      <c r="G165" s="189"/>
      <c r="H165" s="905"/>
      <c r="I165" s="217"/>
      <c r="J165" s="213"/>
      <c r="K165" s="214"/>
      <c r="L165" s="214"/>
      <c r="M165" s="214"/>
      <c r="N165" s="215"/>
      <c r="O165" s="216"/>
      <c r="P165" s="215"/>
      <c r="Q165" s="215"/>
      <c r="R165" s="217"/>
      <c r="S165" s="382" t="str">
        <f t="shared" si="7"/>
        <v/>
      </c>
      <c r="T165" s="480"/>
      <c r="V165" s="365">
        <f t="shared" si="8"/>
        <v>0</v>
      </c>
      <c r="W165" s="365">
        <f t="shared" si="9"/>
        <v>0</v>
      </c>
    </row>
    <row r="166" spans="1:23" ht="15" customHeight="1" x14ac:dyDescent="0.25">
      <c r="A166" s="64"/>
      <c r="B166" s="65"/>
      <c r="C166" s="195"/>
      <c r="D166" s="202"/>
      <c r="E166" s="229"/>
      <c r="F166" s="188"/>
      <c r="G166" s="189"/>
      <c r="H166" s="905"/>
      <c r="I166" s="217"/>
      <c r="J166" s="213"/>
      <c r="K166" s="214"/>
      <c r="L166" s="214"/>
      <c r="M166" s="214"/>
      <c r="N166" s="215"/>
      <c r="O166" s="216"/>
      <c r="P166" s="215"/>
      <c r="Q166" s="215"/>
      <c r="R166" s="217"/>
      <c r="S166" s="382" t="str">
        <f t="shared" si="7"/>
        <v/>
      </c>
      <c r="T166" s="480"/>
      <c r="V166" s="365">
        <f t="shared" si="8"/>
        <v>0</v>
      </c>
      <c r="W166" s="365">
        <f t="shared" si="9"/>
        <v>0</v>
      </c>
    </row>
    <row r="167" spans="1:23" ht="15" customHeight="1" x14ac:dyDescent="0.25">
      <c r="A167" s="64"/>
      <c r="B167" s="65"/>
      <c r="C167" s="195"/>
      <c r="D167" s="202"/>
      <c r="E167" s="229"/>
      <c r="F167" s="188"/>
      <c r="G167" s="189"/>
      <c r="H167" s="905"/>
      <c r="I167" s="217"/>
      <c r="J167" s="213"/>
      <c r="K167" s="214"/>
      <c r="L167" s="214"/>
      <c r="M167" s="214"/>
      <c r="N167" s="215"/>
      <c r="O167" s="216"/>
      <c r="P167" s="215"/>
      <c r="Q167" s="215"/>
      <c r="R167" s="217"/>
      <c r="S167" s="382" t="str">
        <f t="shared" si="7"/>
        <v/>
      </c>
      <c r="T167" s="480"/>
      <c r="V167" s="365">
        <f t="shared" si="8"/>
        <v>0</v>
      </c>
      <c r="W167" s="365">
        <f t="shared" si="9"/>
        <v>0</v>
      </c>
    </row>
    <row r="168" spans="1:23" ht="15" customHeight="1" x14ac:dyDescent="0.25">
      <c r="A168" s="64"/>
      <c r="B168" s="65"/>
      <c r="C168" s="195"/>
      <c r="D168" s="202"/>
      <c r="E168" s="229"/>
      <c r="F168" s="188"/>
      <c r="G168" s="189"/>
      <c r="H168" s="905"/>
      <c r="I168" s="217"/>
      <c r="J168" s="213"/>
      <c r="K168" s="214"/>
      <c r="L168" s="214"/>
      <c r="M168" s="214"/>
      <c r="N168" s="215"/>
      <c r="O168" s="216"/>
      <c r="P168" s="215"/>
      <c r="Q168" s="215"/>
      <c r="R168" s="217"/>
      <c r="S168" s="382" t="str">
        <f t="shared" si="7"/>
        <v/>
      </c>
      <c r="T168" s="480"/>
      <c r="V168" s="365">
        <f t="shared" si="8"/>
        <v>0</v>
      </c>
      <c r="W168" s="365">
        <f t="shared" si="9"/>
        <v>0</v>
      </c>
    </row>
    <row r="169" spans="1:23" ht="15" customHeight="1" x14ac:dyDescent="0.25">
      <c r="A169" s="64"/>
      <c r="B169" s="65"/>
      <c r="C169" s="195"/>
      <c r="D169" s="202"/>
      <c r="E169" s="229"/>
      <c r="F169" s="188"/>
      <c r="G169" s="189"/>
      <c r="H169" s="905"/>
      <c r="I169" s="217"/>
      <c r="J169" s="213"/>
      <c r="K169" s="214"/>
      <c r="L169" s="214"/>
      <c r="M169" s="214"/>
      <c r="N169" s="215"/>
      <c r="O169" s="216"/>
      <c r="P169" s="215"/>
      <c r="Q169" s="215"/>
      <c r="R169" s="217"/>
      <c r="S169" s="382" t="str">
        <f t="shared" si="7"/>
        <v/>
      </c>
      <c r="T169" s="480"/>
      <c r="V169" s="365">
        <f t="shared" si="8"/>
        <v>0</v>
      </c>
      <c r="W169" s="365">
        <f t="shared" si="9"/>
        <v>0</v>
      </c>
    </row>
    <row r="170" spans="1:23" ht="15" customHeight="1" x14ac:dyDescent="0.25">
      <c r="A170" s="64"/>
      <c r="B170" s="65"/>
      <c r="C170" s="195"/>
      <c r="D170" s="202"/>
      <c r="E170" s="229"/>
      <c r="F170" s="188"/>
      <c r="G170" s="189"/>
      <c r="H170" s="905"/>
      <c r="I170" s="217"/>
      <c r="J170" s="213"/>
      <c r="K170" s="214"/>
      <c r="L170" s="214"/>
      <c r="M170" s="214"/>
      <c r="N170" s="215"/>
      <c r="O170" s="216"/>
      <c r="P170" s="215"/>
      <c r="Q170" s="215"/>
      <c r="R170" s="217"/>
      <c r="S170" s="382" t="str">
        <f t="shared" si="7"/>
        <v/>
      </c>
      <c r="T170" s="480"/>
      <c r="V170" s="365">
        <f t="shared" si="8"/>
        <v>0</v>
      </c>
      <c r="W170" s="365">
        <f t="shared" si="9"/>
        <v>0</v>
      </c>
    </row>
    <row r="171" spans="1:23" ht="15" customHeight="1" x14ac:dyDescent="0.25">
      <c r="A171" s="64"/>
      <c r="B171" s="65"/>
      <c r="C171" s="195"/>
      <c r="D171" s="202"/>
      <c r="E171" s="229"/>
      <c r="F171" s="188"/>
      <c r="G171" s="189"/>
      <c r="H171" s="905"/>
      <c r="I171" s="217"/>
      <c r="J171" s="213"/>
      <c r="K171" s="214"/>
      <c r="L171" s="214"/>
      <c r="M171" s="214"/>
      <c r="N171" s="215"/>
      <c r="O171" s="216"/>
      <c r="P171" s="215"/>
      <c r="Q171" s="215"/>
      <c r="R171" s="217"/>
      <c r="S171" s="382" t="str">
        <f t="shared" si="7"/>
        <v/>
      </c>
      <c r="T171" s="480"/>
      <c r="V171" s="365">
        <f t="shared" si="8"/>
        <v>0</v>
      </c>
      <c r="W171" s="365">
        <f t="shared" si="9"/>
        <v>0</v>
      </c>
    </row>
    <row r="172" spans="1:23" ht="15" customHeight="1" x14ac:dyDescent="0.25">
      <c r="A172" s="64"/>
      <c r="B172" s="65"/>
      <c r="C172" s="195"/>
      <c r="D172" s="202"/>
      <c r="E172" s="229"/>
      <c r="F172" s="188"/>
      <c r="G172" s="189"/>
      <c r="H172" s="905"/>
      <c r="I172" s="217"/>
      <c r="J172" s="213"/>
      <c r="K172" s="214"/>
      <c r="L172" s="214"/>
      <c r="M172" s="214"/>
      <c r="N172" s="215"/>
      <c r="O172" s="216"/>
      <c r="P172" s="215"/>
      <c r="Q172" s="215"/>
      <c r="R172" s="217"/>
      <c r="S172" s="382" t="str">
        <f t="shared" si="7"/>
        <v/>
      </c>
      <c r="T172" s="480"/>
      <c r="V172" s="365">
        <f t="shared" si="8"/>
        <v>0</v>
      </c>
      <c r="W172" s="365">
        <f t="shared" si="9"/>
        <v>0</v>
      </c>
    </row>
    <row r="173" spans="1:23" ht="15" customHeight="1" x14ac:dyDescent="0.25">
      <c r="A173" s="64"/>
      <c r="B173" s="65"/>
      <c r="C173" s="195"/>
      <c r="D173" s="202"/>
      <c r="E173" s="229"/>
      <c r="F173" s="188"/>
      <c r="G173" s="189"/>
      <c r="H173" s="905"/>
      <c r="I173" s="217"/>
      <c r="J173" s="213"/>
      <c r="K173" s="214"/>
      <c r="L173" s="214"/>
      <c r="M173" s="214"/>
      <c r="N173" s="215"/>
      <c r="O173" s="216"/>
      <c r="P173" s="215"/>
      <c r="Q173" s="215"/>
      <c r="R173" s="217"/>
      <c r="S173" s="382" t="str">
        <f t="shared" si="7"/>
        <v/>
      </c>
      <c r="T173" s="480"/>
      <c r="V173" s="365">
        <f t="shared" si="8"/>
        <v>0</v>
      </c>
      <c r="W173" s="365">
        <f t="shared" si="9"/>
        <v>0</v>
      </c>
    </row>
    <row r="174" spans="1:23" ht="15" customHeight="1" x14ac:dyDescent="0.25">
      <c r="A174" s="64"/>
      <c r="B174" s="65"/>
      <c r="C174" s="195"/>
      <c r="D174" s="202"/>
      <c r="E174" s="229"/>
      <c r="F174" s="188"/>
      <c r="G174" s="189"/>
      <c r="H174" s="905"/>
      <c r="I174" s="217"/>
      <c r="J174" s="213"/>
      <c r="K174" s="214"/>
      <c r="L174" s="214"/>
      <c r="M174" s="214"/>
      <c r="N174" s="215"/>
      <c r="O174" s="216"/>
      <c r="P174" s="215"/>
      <c r="Q174" s="215"/>
      <c r="R174" s="217"/>
      <c r="S174" s="382" t="str">
        <f t="shared" si="7"/>
        <v/>
      </c>
      <c r="T174" s="480"/>
      <c r="V174" s="365">
        <f t="shared" si="8"/>
        <v>0</v>
      </c>
      <c r="W174" s="365">
        <f t="shared" si="9"/>
        <v>0</v>
      </c>
    </row>
    <row r="175" spans="1:23" ht="15" customHeight="1" x14ac:dyDescent="0.25">
      <c r="A175" s="64"/>
      <c r="B175" s="65"/>
      <c r="C175" s="195"/>
      <c r="D175" s="202"/>
      <c r="E175" s="229"/>
      <c r="F175" s="188"/>
      <c r="G175" s="189"/>
      <c r="H175" s="905"/>
      <c r="I175" s="217"/>
      <c r="J175" s="213"/>
      <c r="K175" s="214"/>
      <c r="L175" s="214"/>
      <c r="M175" s="214"/>
      <c r="N175" s="215"/>
      <c r="O175" s="216"/>
      <c r="P175" s="215"/>
      <c r="Q175" s="215"/>
      <c r="R175" s="217"/>
      <c r="S175" s="382" t="str">
        <f t="shared" si="7"/>
        <v/>
      </c>
      <c r="T175" s="480"/>
      <c r="V175" s="365">
        <f t="shared" si="8"/>
        <v>0</v>
      </c>
      <c r="W175" s="365">
        <f t="shared" si="9"/>
        <v>0</v>
      </c>
    </row>
    <row r="176" spans="1:23" ht="15" customHeight="1" x14ac:dyDescent="0.25">
      <c r="A176" s="64"/>
      <c r="B176" s="65"/>
      <c r="C176" s="195"/>
      <c r="D176" s="202"/>
      <c r="E176" s="229"/>
      <c r="F176" s="188"/>
      <c r="G176" s="189"/>
      <c r="H176" s="905"/>
      <c r="I176" s="217"/>
      <c r="J176" s="213"/>
      <c r="K176" s="214"/>
      <c r="L176" s="214"/>
      <c r="M176" s="214"/>
      <c r="N176" s="215"/>
      <c r="O176" s="216"/>
      <c r="P176" s="215"/>
      <c r="Q176" s="215"/>
      <c r="R176" s="217"/>
      <c r="S176" s="382" t="str">
        <f t="shared" si="7"/>
        <v/>
      </c>
      <c r="T176" s="480"/>
      <c r="V176" s="365">
        <f t="shared" si="8"/>
        <v>0</v>
      </c>
      <c r="W176" s="365">
        <f t="shared" si="9"/>
        <v>0</v>
      </c>
    </row>
    <row r="177" spans="1:23" ht="15" customHeight="1" x14ac:dyDescent="0.25">
      <c r="A177" s="64"/>
      <c r="B177" s="65"/>
      <c r="C177" s="195"/>
      <c r="D177" s="202"/>
      <c r="E177" s="229"/>
      <c r="F177" s="188"/>
      <c r="G177" s="189"/>
      <c r="H177" s="905"/>
      <c r="I177" s="217"/>
      <c r="J177" s="213"/>
      <c r="K177" s="214"/>
      <c r="L177" s="214"/>
      <c r="M177" s="214"/>
      <c r="N177" s="215"/>
      <c r="O177" s="216"/>
      <c r="P177" s="215"/>
      <c r="Q177" s="215"/>
      <c r="R177" s="217"/>
      <c r="S177" s="382" t="str">
        <f t="shared" si="7"/>
        <v/>
      </c>
      <c r="T177" s="480"/>
      <c r="V177" s="365">
        <f t="shared" si="8"/>
        <v>0</v>
      </c>
      <c r="W177" s="365">
        <f t="shared" si="9"/>
        <v>0</v>
      </c>
    </row>
    <row r="178" spans="1:23" ht="15" customHeight="1" x14ac:dyDescent="0.25">
      <c r="A178" s="64"/>
      <c r="B178" s="65"/>
      <c r="C178" s="195"/>
      <c r="D178" s="202"/>
      <c r="E178" s="229"/>
      <c r="F178" s="188"/>
      <c r="G178" s="189"/>
      <c r="H178" s="905"/>
      <c r="I178" s="217"/>
      <c r="J178" s="213"/>
      <c r="K178" s="214"/>
      <c r="L178" s="214"/>
      <c r="M178" s="214"/>
      <c r="N178" s="215"/>
      <c r="O178" s="216"/>
      <c r="P178" s="215"/>
      <c r="Q178" s="215"/>
      <c r="R178" s="217"/>
      <c r="S178" s="382" t="str">
        <f t="shared" si="7"/>
        <v/>
      </c>
      <c r="T178" s="480"/>
      <c r="V178" s="365">
        <f t="shared" si="8"/>
        <v>0</v>
      </c>
      <c r="W178" s="365">
        <f t="shared" si="9"/>
        <v>0</v>
      </c>
    </row>
    <row r="179" spans="1:23" ht="15" customHeight="1" x14ac:dyDescent="0.25">
      <c r="A179" s="64"/>
      <c r="B179" s="65"/>
      <c r="C179" s="195"/>
      <c r="D179" s="202"/>
      <c r="E179" s="229"/>
      <c r="F179" s="188"/>
      <c r="G179" s="189"/>
      <c r="H179" s="905"/>
      <c r="I179" s="217"/>
      <c r="J179" s="213"/>
      <c r="K179" s="214"/>
      <c r="L179" s="214"/>
      <c r="M179" s="214"/>
      <c r="N179" s="215"/>
      <c r="O179" s="216"/>
      <c r="P179" s="215"/>
      <c r="Q179" s="215"/>
      <c r="R179" s="217"/>
      <c r="S179" s="382" t="str">
        <f t="shared" si="7"/>
        <v/>
      </c>
      <c r="T179" s="480"/>
      <c r="V179" s="365">
        <f t="shared" si="8"/>
        <v>0</v>
      </c>
      <c r="W179" s="365">
        <f t="shared" si="9"/>
        <v>0</v>
      </c>
    </row>
    <row r="180" spans="1:23" ht="15" customHeight="1" x14ac:dyDescent="0.25">
      <c r="A180" s="64"/>
      <c r="B180" s="65"/>
      <c r="C180" s="195"/>
      <c r="D180" s="202"/>
      <c r="E180" s="229"/>
      <c r="F180" s="188"/>
      <c r="G180" s="189"/>
      <c r="H180" s="905"/>
      <c r="I180" s="217"/>
      <c r="J180" s="213"/>
      <c r="K180" s="214"/>
      <c r="L180" s="214"/>
      <c r="M180" s="214"/>
      <c r="N180" s="215"/>
      <c r="O180" s="216"/>
      <c r="P180" s="215"/>
      <c r="Q180" s="215"/>
      <c r="R180" s="217"/>
      <c r="S180" s="382" t="str">
        <f t="shared" si="7"/>
        <v/>
      </c>
      <c r="T180" s="480"/>
      <c r="V180" s="365">
        <f t="shared" si="8"/>
        <v>0</v>
      </c>
      <c r="W180" s="365">
        <f t="shared" si="9"/>
        <v>0</v>
      </c>
    </row>
    <row r="181" spans="1:23" ht="15" customHeight="1" x14ac:dyDescent="0.25">
      <c r="A181" s="64"/>
      <c r="B181" s="65"/>
      <c r="C181" s="195"/>
      <c r="D181" s="202"/>
      <c r="E181" s="229"/>
      <c r="F181" s="188"/>
      <c r="G181" s="189"/>
      <c r="H181" s="905"/>
      <c r="I181" s="217"/>
      <c r="J181" s="213"/>
      <c r="K181" s="214"/>
      <c r="L181" s="214"/>
      <c r="M181" s="214"/>
      <c r="N181" s="215"/>
      <c r="O181" s="216"/>
      <c r="P181" s="215"/>
      <c r="Q181" s="215"/>
      <c r="R181" s="217"/>
      <c r="S181" s="382" t="str">
        <f t="shared" si="7"/>
        <v/>
      </c>
      <c r="T181" s="480"/>
      <c r="V181" s="365">
        <f t="shared" si="8"/>
        <v>0</v>
      </c>
      <c r="W181" s="365">
        <f t="shared" si="9"/>
        <v>0</v>
      </c>
    </row>
    <row r="182" spans="1:23" ht="15" customHeight="1" x14ac:dyDescent="0.25">
      <c r="A182" s="64"/>
      <c r="B182" s="65"/>
      <c r="C182" s="195"/>
      <c r="D182" s="202"/>
      <c r="E182" s="229"/>
      <c r="F182" s="188"/>
      <c r="G182" s="189"/>
      <c r="H182" s="905"/>
      <c r="I182" s="217"/>
      <c r="J182" s="213"/>
      <c r="K182" s="214"/>
      <c r="L182" s="214"/>
      <c r="M182" s="214"/>
      <c r="N182" s="215"/>
      <c r="O182" s="216"/>
      <c r="P182" s="215"/>
      <c r="Q182" s="215"/>
      <c r="R182" s="217"/>
      <c r="S182" s="382" t="str">
        <f t="shared" si="7"/>
        <v/>
      </c>
      <c r="T182" s="480"/>
      <c r="V182" s="365">
        <f t="shared" si="8"/>
        <v>0</v>
      </c>
      <c r="W182" s="365">
        <f t="shared" si="9"/>
        <v>0</v>
      </c>
    </row>
    <row r="183" spans="1:23" ht="15" customHeight="1" x14ac:dyDescent="0.25">
      <c r="A183" s="64"/>
      <c r="B183" s="65"/>
      <c r="C183" s="195"/>
      <c r="D183" s="202"/>
      <c r="E183" s="229"/>
      <c r="F183" s="188"/>
      <c r="G183" s="189"/>
      <c r="H183" s="905"/>
      <c r="I183" s="217"/>
      <c r="J183" s="213"/>
      <c r="K183" s="214"/>
      <c r="L183" s="214"/>
      <c r="M183" s="214"/>
      <c r="N183" s="215"/>
      <c r="O183" s="216"/>
      <c r="P183" s="215"/>
      <c r="Q183" s="215"/>
      <c r="R183" s="217"/>
      <c r="S183" s="382" t="str">
        <f t="shared" si="7"/>
        <v/>
      </c>
      <c r="T183" s="480"/>
      <c r="V183" s="365">
        <f t="shared" si="8"/>
        <v>0</v>
      </c>
      <c r="W183" s="365">
        <f t="shared" si="9"/>
        <v>0</v>
      </c>
    </row>
    <row r="184" spans="1:23" ht="15" customHeight="1" x14ac:dyDescent="0.25">
      <c r="A184" s="64"/>
      <c r="B184" s="65"/>
      <c r="C184" s="195"/>
      <c r="D184" s="202"/>
      <c r="E184" s="229"/>
      <c r="F184" s="188"/>
      <c r="G184" s="189"/>
      <c r="H184" s="905"/>
      <c r="I184" s="217"/>
      <c r="J184" s="213"/>
      <c r="K184" s="214"/>
      <c r="L184" s="214"/>
      <c r="M184" s="214"/>
      <c r="N184" s="215"/>
      <c r="O184" s="216"/>
      <c r="P184" s="215"/>
      <c r="Q184" s="215"/>
      <c r="R184" s="217"/>
      <c r="S184" s="382" t="str">
        <f t="shared" si="7"/>
        <v/>
      </c>
      <c r="T184" s="480"/>
      <c r="V184" s="365">
        <f t="shared" si="8"/>
        <v>0</v>
      </c>
      <c r="W184" s="365">
        <f t="shared" si="9"/>
        <v>0</v>
      </c>
    </row>
    <row r="185" spans="1:23" ht="15" customHeight="1" x14ac:dyDescent="0.25">
      <c r="A185" s="64"/>
      <c r="B185" s="65"/>
      <c r="C185" s="195"/>
      <c r="D185" s="202"/>
      <c r="E185" s="229"/>
      <c r="F185" s="188"/>
      <c r="G185" s="189"/>
      <c r="H185" s="905"/>
      <c r="I185" s="217"/>
      <c r="J185" s="213"/>
      <c r="K185" s="214"/>
      <c r="L185" s="214"/>
      <c r="M185" s="214"/>
      <c r="N185" s="215"/>
      <c r="O185" s="216"/>
      <c r="P185" s="215"/>
      <c r="Q185" s="215"/>
      <c r="R185" s="217"/>
      <c r="S185" s="382" t="str">
        <f t="shared" si="7"/>
        <v/>
      </c>
      <c r="T185" s="480"/>
      <c r="V185" s="365">
        <f t="shared" si="8"/>
        <v>0</v>
      </c>
      <c r="W185" s="365">
        <f t="shared" si="9"/>
        <v>0</v>
      </c>
    </row>
    <row r="186" spans="1:23" ht="15" customHeight="1" x14ac:dyDescent="0.25">
      <c r="A186" s="64"/>
      <c r="B186" s="65"/>
      <c r="C186" s="195"/>
      <c r="D186" s="202"/>
      <c r="E186" s="229"/>
      <c r="F186" s="188"/>
      <c r="G186" s="189"/>
      <c r="H186" s="905"/>
      <c r="I186" s="217"/>
      <c r="J186" s="213"/>
      <c r="K186" s="214"/>
      <c r="L186" s="214"/>
      <c r="M186" s="214"/>
      <c r="N186" s="215"/>
      <c r="O186" s="216"/>
      <c r="P186" s="215"/>
      <c r="Q186" s="215"/>
      <c r="R186" s="217"/>
      <c r="S186" s="382" t="str">
        <f t="shared" si="7"/>
        <v/>
      </c>
      <c r="T186" s="480"/>
      <c r="V186" s="365">
        <f t="shared" si="8"/>
        <v>0</v>
      </c>
      <c r="W186" s="365">
        <f t="shared" si="9"/>
        <v>0</v>
      </c>
    </row>
    <row r="187" spans="1:23" ht="15" customHeight="1" x14ac:dyDescent="0.25">
      <c r="A187" s="64"/>
      <c r="B187" s="65"/>
      <c r="C187" s="195"/>
      <c r="D187" s="202"/>
      <c r="E187" s="229"/>
      <c r="F187" s="188"/>
      <c r="G187" s="189"/>
      <c r="H187" s="905"/>
      <c r="I187" s="217"/>
      <c r="J187" s="213"/>
      <c r="K187" s="214"/>
      <c r="L187" s="214"/>
      <c r="M187" s="214"/>
      <c r="N187" s="215"/>
      <c r="O187" s="216"/>
      <c r="P187" s="215"/>
      <c r="Q187" s="215"/>
      <c r="R187" s="217"/>
      <c r="S187" s="382" t="str">
        <f t="shared" si="7"/>
        <v/>
      </c>
      <c r="T187" s="480"/>
      <c r="V187" s="365">
        <f t="shared" si="8"/>
        <v>0</v>
      </c>
      <c r="W187" s="365">
        <f t="shared" si="9"/>
        <v>0</v>
      </c>
    </row>
    <row r="188" spans="1:23" ht="15" customHeight="1" x14ac:dyDescent="0.25">
      <c r="A188" s="64"/>
      <c r="B188" s="65"/>
      <c r="C188" s="195"/>
      <c r="D188" s="202"/>
      <c r="E188" s="229"/>
      <c r="F188" s="188"/>
      <c r="G188" s="189"/>
      <c r="H188" s="905"/>
      <c r="I188" s="217"/>
      <c r="J188" s="213"/>
      <c r="K188" s="214"/>
      <c r="L188" s="214"/>
      <c r="M188" s="214"/>
      <c r="N188" s="215"/>
      <c r="O188" s="216"/>
      <c r="P188" s="215"/>
      <c r="Q188" s="215"/>
      <c r="R188" s="217"/>
      <c r="S188" s="382" t="str">
        <f t="shared" si="7"/>
        <v/>
      </c>
      <c r="T188" s="480"/>
      <c r="V188" s="365">
        <f t="shared" si="8"/>
        <v>0</v>
      </c>
      <c r="W188" s="365">
        <f t="shared" si="9"/>
        <v>0</v>
      </c>
    </row>
    <row r="189" spans="1:23" ht="15" customHeight="1" x14ac:dyDescent="0.25">
      <c r="A189" s="64"/>
      <c r="B189" s="65"/>
      <c r="C189" s="195"/>
      <c r="D189" s="202"/>
      <c r="E189" s="229"/>
      <c r="F189" s="188"/>
      <c r="G189" s="189"/>
      <c r="H189" s="905"/>
      <c r="I189" s="217"/>
      <c r="J189" s="213"/>
      <c r="K189" s="214"/>
      <c r="L189" s="214"/>
      <c r="M189" s="214"/>
      <c r="N189" s="215"/>
      <c r="O189" s="216"/>
      <c r="P189" s="215"/>
      <c r="Q189" s="215"/>
      <c r="R189" s="217"/>
      <c r="S189" s="382" t="str">
        <f t="shared" si="7"/>
        <v/>
      </c>
      <c r="T189" s="480"/>
      <c r="V189" s="365">
        <f t="shared" si="8"/>
        <v>0</v>
      </c>
      <c r="W189" s="365">
        <f t="shared" si="9"/>
        <v>0</v>
      </c>
    </row>
    <row r="190" spans="1:23" ht="15" customHeight="1" x14ac:dyDescent="0.25">
      <c r="A190" s="64"/>
      <c r="B190" s="65"/>
      <c r="C190" s="195"/>
      <c r="D190" s="202"/>
      <c r="E190" s="229"/>
      <c r="F190" s="188"/>
      <c r="G190" s="189"/>
      <c r="H190" s="905"/>
      <c r="I190" s="217"/>
      <c r="J190" s="213"/>
      <c r="K190" s="214"/>
      <c r="L190" s="214"/>
      <c r="M190" s="214"/>
      <c r="N190" s="215"/>
      <c r="O190" s="216"/>
      <c r="P190" s="215"/>
      <c r="Q190" s="215"/>
      <c r="R190" s="217"/>
      <c r="S190" s="382" t="str">
        <f t="shared" si="7"/>
        <v/>
      </c>
      <c r="T190" s="480"/>
      <c r="V190" s="365">
        <f t="shared" si="8"/>
        <v>0</v>
      </c>
      <c r="W190" s="365">
        <f t="shared" si="9"/>
        <v>0</v>
      </c>
    </row>
    <row r="191" spans="1:23" ht="15" customHeight="1" x14ac:dyDescent="0.25">
      <c r="A191" s="64"/>
      <c r="B191" s="65"/>
      <c r="C191" s="195"/>
      <c r="D191" s="202"/>
      <c r="E191" s="229"/>
      <c r="F191" s="188"/>
      <c r="G191" s="189"/>
      <c r="H191" s="905"/>
      <c r="I191" s="217"/>
      <c r="J191" s="213"/>
      <c r="K191" s="214"/>
      <c r="L191" s="214"/>
      <c r="M191" s="214"/>
      <c r="N191" s="215"/>
      <c r="O191" s="216"/>
      <c r="P191" s="215"/>
      <c r="Q191" s="215"/>
      <c r="R191" s="217"/>
      <c r="S191" s="382" t="str">
        <f t="shared" si="7"/>
        <v/>
      </c>
      <c r="T191" s="480"/>
      <c r="V191" s="365">
        <f t="shared" si="8"/>
        <v>0</v>
      </c>
      <c r="W191" s="365">
        <f t="shared" si="9"/>
        <v>0</v>
      </c>
    </row>
    <row r="192" spans="1:23" ht="15" customHeight="1" x14ac:dyDescent="0.25">
      <c r="A192" s="64"/>
      <c r="B192" s="65"/>
      <c r="C192" s="195"/>
      <c r="D192" s="202"/>
      <c r="E192" s="229"/>
      <c r="F192" s="188"/>
      <c r="G192" s="189"/>
      <c r="H192" s="905"/>
      <c r="I192" s="217"/>
      <c r="J192" s="213"/>
      <c r="K192" s="214"/>
      <c r="L192" s="214"/>
      <c r="M192" s="214"/>
      <c r="N192" s="215"/>
      <c r="O192" s="216"/>
      <c r="P192" s="215"/>
      <c r="Q192" s="215"/>
      <c r="R192" s="217"/>
      <c r="S192" s="382" t="str">
        <f t="shared" si="7"/>
        <v/>
      </c>
      <c r="T192" s="480"/>
      <c r="V192" s="365">
        <f t="shared" si="8"/>
        <v>0</v>
      </c>
      <c r="W192" s="365">
        <f t="shared" si="9"/>
        <v>0</v>
      </c>
    </row>
    <row r="193" spans="1:23" ht="15" customHeight="1" x14ac:dyDescent="0.25">
      <c r="A193" s="64"/>
      <c r="B193" s="65"/>
      <c r="C193" s="195"/>
      <c r="D193" s="202"/>
      <c r="E193" s="229"/>
      <c r="F193" s="188"/>
      <c r="G193" s="189"/>
      <c r="H193" s="905"/>
      <c r="I193" s="217"/>
      <c r="J193" s="213"/>
      <c r="K193" s="214"/>
      <c r="L193" s="214"/>
      <c r="M193" s="214"/>
      <c r="N193" s="215"/>
      <c r="O193" s="216"/>
      <c r="P193" s="215"/>
      <c r="Q193" s="215"/>
      <c r="R193" s="217"/>
      <c r="S193" s="382" t="str">
        <f t="shared" si="7"/>
        <v/>
      </c>
      <c r="T193" s="480"/>
      <c r="V193" s="365">
        <f t="shared" si="8"/>
        <v>0</v>
      </c>
      <c r="W193" s="365">
        <f t="shared" si="9"/>
        <v>0</v>
      </c>
    </row>
    <row r="194" spans="1:23" ht="15" customHeight="1" x14ac:dyDescent="0.25">
      <c r="A194" s="64"/>
      <c r="B194" s="65"/>
      <c r="C194" s="195"/>
      <c r="D194" s="202"/>
      <c r="E194" s="229"/>
      <c r="F194" s="188"/>
      <c r="G194" s="189"/>
      <c r="H194" s="905"/>
      <c r="I194" s="217"/>
      <c r="J194" s="213"/>
      <c r="K194" s="214"/>
      <c r="L194" s="214"/>
      <c r="M194" s="214"/>
      <c r="N194" s="215"/>
      <c r="O194" s="216"/>
      <c r="P194" s="215"/>
      <c r="Q194" s="215"/>
      <c r="R194" s="217"/>
      <c r="S194" s="382" t="str">
        <f t="shared" si="7"/>
        <v/>
      </c>
      <c r="T194" s="480"/>
      <c r="V194" s="365">
        <f t="shared" si="8"/>
        <v>0</v>
      </c>
      <c r="W194" s="365">
        <f t="shared" si="9"/>
        <v>0</v>
      </c>
    </row>
    <row r="195" spans="1:23" ht="15" customHeight="1" x14ac:dyDescent="0.25">
      <c r="A195" s="64"/>
      <c r="B195" s="65"/>
      <c r="C195" s="195"/>
      <c r="D195" s="202"/>
      <c r="E195" s="229"/>
      <c r="F195" s="188"/>
      <c r="G195" s="189"/>
      <c r="H195" s="905"/>
      <c r="I195" s="217"/>
      <c r="J195" s="213"/>
      <c r="K195" s="214"/>
      <c r="L195" s="214"/>
      <c r="M195" s="214"/>
      <c r="N195" s="215"/>
      <c r="O195" s="216"/>
      <c r="P195" s="215"/>
      <c r="Q195" s="215"/>
      <c r="R195" s="217"/>
      <c r="S195" s="382" t="str">
        <f t="shared" si="7"/>
        <v/>
      </c>
      <c r="T195" s="480"/>
      <c r="V195" s="365">
        <f t="shared" si="8"/>
        <v>0</v>
      </c>
      <c r="W195" s="365">
        <f t="shared" si="9"/>
        <v>0</v>
      </c>
    </row>
    <row r="196" spans="1:23" ht="15" customHeight="1" thickBot="1" x14ac:dyDescent="0.3">
      <c r="A196" s="66"/>
      <c r="B196" s="67"/>
      <c r="C196" s="196"/>
      <c r="D196" s="204"/>
      <c r="E196" s="232"/>
      <c r="F196" s="190"/>
      <c r="G196" s="191"/>
      <c r="H196" s="906"/>
      <c r="I196" s="223"/>
      <c r="J196" s="219"/>
      <c r="K196" s="220"/>
      <c r="L196" s="220"/>
      <c r="M196" s="220"/>
      <c r="N196" s="221"/>
      <c r="O196" s="222"/>
      <c r="P196" s="221"/>
      <c r="Q196" s="221"/>
      <c r="R196" s="223"/>
      <c r="S196" s="383" t="str">
        <f t="shared" si="7"/>
        <v/>
      </c>
      <c r="T196" s="481"/>
      <c r="V196" s="365">
        <f t="shared" si="8"/>
        <v>0</v>
      </c>
      <c r="W196" s="365">
        <f t="shared" si="9"/>
        <v>0</v>
      </c>
    </row>
  </sheetData>
  <sheetProtection algorithmName="SHA-512" hashValue="b+gezGEkV4mKsLjZPzjUFowLgG1Hx1iFeHPzktJxonnr7V9PadR3j5f5NZRc6komPYYU3wPNfrfpCk+k77CAXQ==" saltValue="2phS3uNNSm18M2cixDEEdg==" spinCount="100000" sheet="1" objects="1" scenarios="1"/>
  <mergeCells count="20">
    <mergeCell ref="R13:R14"/>
    <mergeCell ref="O12:R12"/>
    <mergeCell ref="S12:T12"/>
    <mergeCell ref="S13:S14"/>
    <mergeCell ref="T13:T14"/>
    <mergeCell ref="O13:O14"/>
    <mergeCell ref="P13:P14"/>
    <mergeCell ref="A9:G9"/>
    <mergeCell ref="H12:N12"/>
    <mergeCell ref="J13:N13"/>
    <mergeCell ref="B12:B15"/>
    <mergeCell ref="C12:C15"/>
    <mergeCell ref="D12:G12"/>
    <mergeCell ref="D13:E13"/>
    <mergeCell ref="F13:G13"/>
    <mergeCell ref="A12:A15"/>
    <mergeCell ref="H9:L9"/>
    <mergeCell ref="N9:Q9"/>
    <mergeCell ref="Q13:Q14"/>
    <mergeCell ref="H13:I13"/>
  </mergeCells>
  <conditionalFormatting sqref="F17:G196">
    <cfRule type="expression" dxfId="101" priority="16">
      <formula>AND(D17&gt;0,ISBLANK(F17))</formula>
    </cfRule>
  </conditionalFormatting>
  <conditionalFormatting sqref="B17:B196">
    <cfRule type="expression" dxfId="100" priority="9">
      <formula>IF(AND(NOT(ISBLANK(A17)),ISBLANK(B17)),TRUE,FALSE)</formula>
    </cfRule>
  </conditionalFormatting>
  <conditionalFormatting sqref="C17:C196">
    <cfRule type="expression" dxfId="99" priority="8">
      <formula>IF(AND(NOT(ISBLANK(A17)),ISBLANK(C17)),TRUE,FALSE)</formula>
    </cfRule>
  </conditionalFormatting>
  <conditionalFormatting sqref="D17:D196">
    <cfRule type="expression" dxfId="98" priority="6">
      <formula>F17&gt;0</formula>
    </cfRule>
  </conditionalFormatting>
  <conditionalFormatting sqref="E17:E196">
    <cfRule type="expression" dxfId="97" priority="5">
      <formula>G17&gt;0</formula>
    </cfRule>
  </conditionalFormatting>
  <conditionalFormatting sqref="A17:A196">
    <cfRule type="expression" dxfId="96"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election activeCell="Q72" sqref="Q72"/>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20" t="s">
        <v>365</v>
      </c>
      <c r="B9" s="1120"/>
      <c r="C9" s="1120"/>
      <c r="D9" s="1120"/>
      <c r="E9" s="1120"/>
      <c r="F9" s="1120"/>
      <c r="G9" s="1120"/>
      <c r="H9" s="1120"/>
      <c r="I9" s="1120"/>
      <c r="J9" s="1120"/>
      <c r="K9" s="1120"/>
      <c r="L9" s="1120"/>
      <c r="M9" s="1120"/>
      <c r="N9" s="91"/>
      <c r="O9" s="91"/>
      <c r="P9" s="91"/>
      <c r="Q9" s="91"/>
      <c r="R9" s="91"/>
      <c r="S9" s="91"/>
      <c r="T9" s="91"/>
      <c r="U9" s="91"/>
    </row>
    <row r="10" spans="1:21" ht="18.75" x14ac:dyDescent="0.25">
      <c r="A10" s="1120" t="s">
        <v>628</v>
      </c>
      <c r="B10" s="1120"/>
      <c r="C10" s="1120"/>
      <c r="D10" s="1120"/>
      <c r="E10" s="1120"/>
      <c r="F10" s="1120"/>
      <c r="G10" s="1120"/>
      <c r="H10" s="1120"/>
      <c r="I10" s="1120"/>
      <c r="J10" s="1120"/>
      <c r="K10" s="1120"/>
      <c r="L10" s="1120"/>
      <c r="M10" s="1120"/>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21" t="s">
        <v>809</v>
      </c>
      <c r="B12" s="1121"/>
      <c r="C12" s="1121"/>
      <c r="D12" s="1121"/>
      <c r="E12" s="600"/>
      <c r="F12" s="1121" t="s">
        <v>810</v>
      </c>
      <c r="G12" s="1121"/>
      <c r="H12" s="1121"/>
      <c r="I12" s="1121"/>
      <c r="J12" s="1121"/>
      <c r="K12" s="1121"/>
      <c r="L12" s="1121"/>
      <c r="M12" s="1121"/>
      <c r="N12" s="600"/>
      <c r="O12" s="1121" t="s">
        <v>811</v>
      </c>
      <c r="P12" s="1122"/>
      <c r="Q12" s="1122"/>
      <c r="R12" s="1122"/>
      <c r="S12" s="1122"/>
      <c r="T12" s="1122"/>
      <c r="U12" s="1122"/>
    </row>
    <row r="13" spans="1:21" x14ac:dyDescent="0.25">
      <c r="A13" s="1113"/>
      <c r="B13" s="1113" t="s">
        <v>166</v>
      </c>
      <c r="C13" s="181"/>
      <c r="D13" s="1113" t="s">
        <v>334</v>
      </c>
      <c r="E13" s="91"/>
      <c r="F13" s="1113"/>
      <c r="G13" s="1117" t="s">
        <v>166</v>
      </c>
      <c r="H13" s="1118"/>
      <c r="I13" s="1119"/>
      <c r="J13" s="91"/>
      <c r="K13" s="1117" t="s">
        <v>334</v>
      </c>
      <c r="L13" s="1118"/>
      <c r="M13" s="1119"/>
      <c r="N13" s="91"/>
      <c r="O13" s="417" t="s">
        <v>446</v>
      </c>
      <c r="P13" s="1117" t="s">
        <v>332</v>
      </c>
      <c r="Q13" s="1118"/>
      <c r="R13" s="1119"/>
      <c r="S13" s="1117" t="s">
        <v>333</v>
      </c>
      <c r="T13" s="1119"/>
      <c r="U13" s="1113" t="s">
        <v>324</v>
      </c>
    </row>
    <row r="14" spans="1:21" ht="26.25" thickBot="1" x14ac:dyDescent="0.3">
      <c r="A14" s="1114"/>
      <c r="B14" s="1114"/>
      <c r="C14" s="181"/>
      <c r="D14" s="1114"/>
      <c r="E14" s="91"/>
      <c r="F14" s="1114"/>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4"/>
    </row>
    <row r="15" spans="1:21" x14ac:dyDescent="0.25">
      <c r="A15" s="52" t="s">
        <v>298</v>
      </c>
      <c r="B15" s="320"/>
      <c r="C15" s="321"/>
      <c r="D15" s="320"/>
      <c r="E15" s="91"/>
      <c r="F15" s="52" t="s">
        <v>325</v>
      </c>
      <c r="G15" s="324"/>
      <c r="H15" s="499"/>
      <c r="I15" s="325"/>
      <c r="J15" s="326"/>
      <c r="K15" s="324"/>
      <c r="L15" s="499"/>
      <c r="M15" s="325"/>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336"/>
      <c r="I16" s="328"/>
      <c r="J16" s="326"/>
      <c r="K16" s="327"/>
      <c r="L16" s="336"/>
      <c r="M16" s="328"/>
      <c r="N16" s="91"/>
      <c r="O16" s="175" t="s">
        <v>330</v>
      </c>
      <c r="P16" s="329"/>
      <c r="Q16" s="444"/>
      <c r="R16" s="445"/>
      <c r="S16" s="329"/>
      <c r="T16" s="445"/>
      <c r="U16" s="447">
        <f t="shared" si="0"/>
        <v>0</v>
      </c>
    </row>
    <row r="17" spans="1:21" x14ac:dyDescent="0.25">
      <c r="A17" s="174" t="s">
        <v>300</v>
      </c>
      <c r="B17" s="322"/>
      <c r="C17" s="321"/>
      <c r="D17" s="322"/>
      <c r="E17" s="91"/>
      <c r="F17" s="174">
        <v>21</v>
      </c>
      <c r="G17" s="327"/>
      <c r="H17" s="336"/>
      <c r="I17" s="328"/>
      <c r="J17" s="326"/>
      <c r="K17" s="327"/>
      <c r="L17" s="336"/>
      <c r="M17" s="328"/>
      <c r="N17" s="91"/>
      <c r="O17" s="419" t="s">
        <v>448</v>
      </c>
      <c r="P17" s="1111"/>
      <c r="Q17" s="1012"/>
      <c r="R17" s="1112"/>
      <c r="S17" s="440"/>
      <c r="T17" s="441"/>
      <c r="U17" s="338">
        <f>SUM(P17:T17)</f>
        <v>0</v>
      </c>
    </row>
    <row r="18" spans="1:21" x14ac:dyDescent="0.25">
      <c r="A18" s="174" t="s">
        <v>301</v>
      </c>
      <c r="B18" s="322"/>
      <c r="C18" s="321"/>
      <c r="D18" s="322"/>
      <c r="E18" s="91"/>
      <c r="F18" s="174">
        <v>22</v>
      </c>
      <c r="G18" s="327"/>
      <c r="H18" s="336"/>
      <c r="I18" s="328"/>
      <c r="J18" s="326"/>
      <c r="K18" s="327"/>
      <c r="L18" s="336"/>
      <c r="M18" s="328"/>
      <c r="N18" s="91"/>
      <c r="O18" s="466" t="s">
        <v>449</v>
      </c>
      <c r="P18" s="1111"/>
      <c r="Q18" s="1012"/>
      <c r="R18" s="1112"/>
      <c r="S18" s="440"/>
      <c r="T18" s="441"/>
      <c r="U18" s="338">
        <f>SUM(P18:T18)</f>
        <v>0</v>
      </c>
    </row>
    <row r="19" spans="1:21" ht="15.75" thickBot="1" x14ac:dyDescent="0.3">
      <c r="A19" s="174" t="s">
        <v>302</v>
      </c>
      <c r="B19" s="322"/>
      <c r="C19" s="321"/>
      <c r="D19" s="322"/>
      <c r="E19" s="91"/>
      <c r="F19" s="174">
        <v>23</v>
      </c>
      <c r="G19" s="327"/>
      <c r="H19" s="336"/>
      <c r="I19" s="328"/>
      <c r="J19" s="326"/>
      <c r="K19" s="327"/>
      <c r="L19" s="336"/>
      <c r="M19" s="328"/>
      <c r="N19" s="91"/>
      <c r="O19" s="476" t="s">
        <v>473</v>
      </c>
      <c r="P19" s="1109"/>
      <c r="Q19" s="1016"/>
      <c r="R19" s="1110"/>
      <c r="S19" s="442"/>
      <c r="T19" s="443"/>
      <c r="U19" s="339">
        <f>SUM(P19:T19)</f>
        <v>0</v>
      </c>
    </row>
    <row r="20" spans="1:21" x14ac:dyDescent="0.25">
      <c r="A20" s="174"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319</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SUM(H15:H66)</f>
        <v>0</v>
      </c>
      <c r="I67" s="332">
        <f t="shared" ref="I67:M67" si="1">SUM(I15:I66)</f>
        <v>0</v>
      </c>
      <c r="J67" s="326"/>
      <c r="K67" s="331">
        <f t="shared" si="1"/>
        <v>0</v>
      </c>
      <c r="L67" s="500">
        <f t="shared" si="1"/>
        <v>0</v>
      </c>
      <c r="M67" s="332">
        <f t="shared" si="1"/>
        <v>0</v>
      </c>
      <c r="N67" s="91"/>
      <c r="O67" s="600"/>
      <c r="P67" s="600"/>
      <c r="Q67" s="600"/>
      <c r="R67" s="600"/>
      <c r="S67" s="600"/>
      <c r="T67" s="600"/>
      <c r="U67" s="600"/>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zoomScaleNormal="100" workbookViewId="0">
      <selection activeCell="AB12" sqref="AB12"/>
    </sheetView>
  </sheetViews>
  <sheetFormatPr defaultColWidth="9.140625" defaultRowHeight="15" x14ac:dyDescent="0.25"/>
  <cols>
    <col min="1" max="1" width="36.5703125" style="92" customWidth="1"/>
    <col min="2" max="2" width="10.7109375" style="92" hidden="1" customWidth="1"/>
    <col min="3" max="9" width="13.7109375" style="92" hidden="1" customWidth="1"/>
    <col min="10" max="16" width="10.7109375" style="92" hidden="1" customWidth="1"/>
    <col min="17" max="17" width="13.7109375" style="92" customWidth="1"/>
    <col min="18" max="18" width="13.7109375" style="92" hidden="1" customWidth="1"/>
    <col min="19" max="20" width="13.7109375" style="92" customWidth="1"/>
    <col min="21" max="22" width="13.7109375" style="92" hidden="1" customWidth="1"/>
    <col min="23" max="16384" width="9.140625" style="92"/>
  </cols>
  <sheetData>
    <row r="1" spans="1:22" s="90" customFormat="1" ht="15" customHeight="1" x14ac:dyDescent="0.25"/>
    <row r="2" spans="1:22" s="90" customFormat="1" ht="15" customHeight="1" x14ac:dyDescent="0.25"/>
    <row r="3" spans="1:22" s="90" customFormat="1" ht="15" customHeight="1" x14ac:dyDescent="0.25"/>
    <row r="4" spans="1:22" s="90" customFormat="1" ht="15" customHeight="1" x14ac:dyDescent="0.25"/>
    <row r="5" spans="1:22" s="90" customFormat="1" ht="15" customHeight="1" x14ac:dyDescent="0.25"/>
    <row r="6" spans="1:22" s="90" customFormat="1" ht="15" customHeight="1" thickBot="1" x14ac:dyDescent="0.3"/>
    <row r="7" spans="1:22" s="90" customFormat="1" ht="15" hidden="1" customHeight="1" x14ac:dyDescent="0.25"/>
    <row r="8" spans="1:22" s="90" customFormat="1" ht="15" hidden="1" customHeight="1" thickBot="1" x14ac:dyDescent="0.3"/>
    <row r="9" spans="1:22" ht="18.75" x14ac:dyDescent="0.25">
      <c r="A9" s="936" t="s">
        <v>190</v>
      </c>
      <c r="B9" s="936"/>
      <c r="C9" s="936"/>
      <c r="D9" s="936"/>
      <c r="E9" s="936"/>
      <c r="F9" s="936"/>
      <c r="G9" s="936"/>
      <c r="H9" s="936"/>
      <c r="I9" s="936"/>
      <c r="J9" s="938" t="s">
        <v>530</v>
      </c>
      <c r="K9" s="939"/>
      <c r="L9" s="939"/>
      <c r="M9" s="939"/>
      <c r="N9" s="940"/>
      <c r="O9" s="674" t="str">
        <f>Home!J23</f>
        <v/>
      </c>
      <c r="P9" s="935"/>
      <c r="Q9" s="326"/>
      <c r="R9" s="326"/>
      <c r="S9" s="326"/>
      <c r="T9" s="686"/>
      <c r="U9" s="91"/>
      <c r="V9" s="91"/>
    </row>
    <row r="10" spans="1:22" ht="19.5" thickBot="1" x14ac:dyDescent="0.3">
      <c r="A10" s="924" t="s">
        <v>845</v>
      </c>
      <c r="B10" s="924"/>
      <c r="C10" s="924"/>
      <c r="D10" s="924"/>
      <c r="E10" s="924"/>
      <c r="F10" s="924"/>
      <c r="G10" s="924"/>
      <c r="H10" s="924"/>
      <c r="I10" s="924"/>
      <c r="J10" s="932" t="s">
        <v>531</v>
      </c>
      <c r="K10" s="933"/>
      <c r="L10" s="933"/>
      <c r="M10" s="933"/>
      <c r="N10" s="934"/>
      <c r="O10" s="675" t="str">
        <f>Home!J24</f>
        <v/>
      </c>
      <c r="P10" s="935"/>
      <c r="Q10" s="326"/>
      <c r="R10" s="326"/>
      <c r="S10" s="326"/>
      <c r="T10" s="686"/>
      <c r="U10" s="91"/>
      <c r="V10" s="91"/>
    </row>
    <row r="11" spans="1:22" ht="15.75" customHeight="1" thickBot="1" x14ac:dyDescent="0.3">
      <c r="A11" s="91" t="s">
        <v>187</v>
      </c>
      <c r="B11" s="91"/>
      <c r="C11" s="91"/>
      <c r="D11" s="91"/>
      <c r="E11" s="91"/>
      <c r="F11" s="91"/>
      <c r="G11" s="91"/>
      <c r="H11" s="91"/>
      <c r="I11" s="91"/>
      <c r="J11" s="91"/>
      <c r="K11" s="600"/>
      <c r="L11" s="91"/>
      <c r="M11" s="91"/>
      <c r="N11" s="91"/>
      <c r="O11" s="91"/>
      <c r="P11" s="91"/>
      <c r="Q11" s="91"/>
      <c r="R11" s="91"/>
      <c r="S11" s="91"/>
      <c r="T11" s="600"/>
      <c r="U11" s="91"/>
      <c r="V11" s="91"/>
    </row>
    <row r="12" spans="1:22" ht="63" customHeight="1" thickBot="1" x14ac:dyDescent="0.3">
      <c r="A12" s="1155" t="s">
        <v>804</v>
      </c>
      <c r="B12" s="1099" t="s">
        <v>404</v>
      </c>
      <c r="C12" s="1064" t="s">
        <v>812</v>
      </c>
      <c r="D12" s="1065"/>
      <c r="E12" s="1065"/>
      <c r="F12" s="1065"/>
      <c r="G12" s="1065"/>
      <c r="H12" s="1065"/>
      <c r="I12" s="1066"/>
      <c r="J12" s="1075" t="s">
        <v>794</v>
      </c>
      <c r="K12" s="1076"/>
      <c r="L12" s="1076"/>
      <c r="M12" s="1076"/>
      <c r="N12" s="1076"/>
      <c r="O12" s="1076"/>
      <c r="P12" s="1076"/>
      <c r="Q12" s="1064" t="s">
        <v>845</v>
      </c>
      <c r="R12" s="1065"/>
      <c r="S12" s="1065"/>
      <c r="T12" s="1066"/>
      <c r="U12" s="1064" t="s">
        <v>798</v>
      </c>
      <c r="V12" s="1104"/>
    </row>
    <row r="13" spans="1:22" ht="15.75" customHeight="1" x14ac:dyDescent="0.25">
      <c r="A13" s="1156"/>
      <c r="B13" s="1100"/>
      <c r="C13" s="1061" t="s">
        <v>192</v>
      </c>
      <c r="D13" s="1097" t="s">
        <v>25</v>
      </c>
      <c r="E13" s="1158"/>
      <c r="F13" s="1159" t="s">
        <v>26</v>
      </c>
      <c r="G13" s="1160"/>
      <c r="H13" s="1162" t="s">
        <v>188</v>
      </c>
      <c r="I13" s="1082" t="s">
        <v>189</v>
      </c>
      <c r="J13" s="1161" t="s">
        <v>25</v>
      </c>
      <c r="K13" s="1158"/>
      <c r="L13" s="1092" t="s">
        <v>26</v>
      </c>
      <c r="M13" s="1093"/>
      <c r="N13" s="1093"/>
      <c r="O13" s="1093"/>
      <c r="P13" s="1094"/>
      <c r="Q13" s="1058" t="s">
        <v>294</v>
      </c>
      <c r="R13" s="1095" t="s">
        <v>795</v>
      </c>
      <c r="S13" s="1095" t="s">
        <v>796</v>
      </c>
      <c r="T13" s="1102" t="s">
        <v>797</v>
      </c>
      <c r="U13" s="1058" t="s">
        <v>411</v>
      </c>
      <c r="V13" s="1102" t="s">
        <v>477</v>
      </c>
    </row>
    <row r="14" spans="1:22" ht="51.75" customHeight="1" x14ac:dyDescent="0.25">
      <c r="A14" s="1156"/>
      <c r="B14" s="1100"/>
      <c r="C14" s="1062"/>
      <c r="D14" s="883" t="s">
        <v>341</v>
      </c>
      <c r="E14" s="660" t="s">
        <v>817</v>
      </c>
      <c r="F14" s="644" t="s">
        <v>341</v>
      </c>
      <c r="G14" s="639" t="s">
        <v>817</v>
      </c>
      <c r="H14" s="1163"/>
      <c r="I14" s="1083"/>
      <c r="J14" s="882" t="s">
        <v>178</v>
      </c>
      <c r="K14" s="882" t="s">
        <v>791</v>
      </c>
      <c r="L14" s="620" t="s">
        <v>178</v>
      </c>
      <c r="M14" s="621" t="s">
        <v>179</v>
      </c>
      <c r="N14" s="617" t="s">
        <v>180</v>
      </c>
      <c r="O14" s="622" t="s">
        <v>181</v>
      </c>
      <c r="P14" s="623" t="s">
        <v>183</v>
      </c>
      <c r="Q14" s="1059"/>
      <c r="R14" s="1096"/>
      <c r="S14" s="1096"/>
      <c r="T14" s="1103"/>
      <c r="U14" s="1105"/>
      <c r="V14" s="1106"/>
    </row>
    <row r="15" spans="1:22" ht="15.75" customHeight="1" thickBot="1" x14ac:dyDescent="0.3">
      <c r="A15" s="1157"/>
      <c r="B15" s="1101"/>
      <c r="C15" s="32" t="s">
        <v>191</v>
      </c>
      <c r="D15" s="658" t="s">
        <v>28</v>
      </c>
      <c r="E15" s="661" t="s">
        <v>28</v>
      </c>
      <c r="F15" s="645" t="s">
        <v>28</v>
      </c>
      <c r="G15" s="642" t="s">
        <v>28</v>
      </c>
      <c r="H15" s="659" t="s">
        <v>27</v>
      </c>
      <c r="I15" s="643" t="s">
        <v>27</v>
      </c>
      <c r="J15" s="658" t="s">
        <v>177</v>
      </c>
      <c r="K15" s="658" t="s">
        <v>177</v>
      </c>
      <c r="L15" s="618" t="s">
        <v>177</v>
      </c>
      <c r="M15" s="624" t="s">
        <v>177</v>
      </c>
      <c r="N15" s="619" t="s">
        <v>177</v>
      </c>
      <c r="O15" s="619" t="s">
        <v>177</v>
      </c>
      <c r="P15" s="625" t="s">
        <v>177</v>
      </c>
      <c r="Q15" s="884" t="s">
        <v>177</v>
      </c>
      <c r="R15" s="51" t="s">
        <v>177</v>
      </c>
      <c r="S15" s="705" t="s">
        <v>177</v>
      </c>
      <c r="T15" s="379" t="s">
        <v>177</v>
      </c>
      <c r="U15" s="731" t="s">
        <v>27</v>
      </c>
      <c r="V15" s="379" t="s">
        <v>476</v>
      </c>
    </row>
    <row r="16" spans="1:22" ht="15.75" customHeight="1" thickBot="1" x14ac:dyDescent="0.3">
      <c r="A16" s="847"/>
      <c r="B16" s="366"/>
      <c r="C16" s="839" t="s">
        <v>173</v>
      </c>
      <c r="D16" s="839">
        <f t="shared" ref="D16:U16" si="0">SUM(D17:D196)</f>
        <v>0</v>
      </c>
      <c r="E16" s="839">
        <f t="shared" si="0"/>
        <v>0</v>
      </c>
      <c r="F16" s="839">
        <f t="shared" si="0"/>
        <v>0</v>
      </c>
      <c r="G16" s="839">
        <f t="shared" si="0"/>
        <v>0</v>
      </c>
      <c r="H16" s="833">
        <f t="shared" ref="H16" si="1">SUM(H17:H196)</f>
        <v>0</v>
      </c>
      <c r="I16" s="833">
        <f t="shared" ref="I16" si="2">SUM(I17:I196)</f>
        <v>0</v>
      </c>
      <c r="J16" s="845">
        <f>SUM(J17:J196)</f>
        <v>0</v>
      </c>
      <c r="K16" s="845">
        <f>SUM(K17:K196)</f>
        <v>0</v>
      </c>
      <c r="L16" s="845">
        <f t="shared" si="0"/>
        <v>0</v>
      </c>
      <c r="M16" s="845">
        <f t="shared" si="0"/>
        <v>0</v>
      </c>
      <c r="N16" s="845">
        <f t="shared" si="0"/>
        <v>0</v>
      </c>
      <c r="O16" s="845">
        <f t="shared" si="0"/>
        <v>0</v>
      </c>
      <c r="P16" s="845">
        <f t="shared" si="0"/>
        <v>0</v>
      </c>
      <c r="Q16" s="845">
        <f t="shared" si="0"/>
        <v>0</v>
      </c>
      <c r="R16" s="845">
        <f t="shared" si="0"/>
        <v>0</v>
      </c>
      <c r="S16" s="845">
        <f t="shared" si="0"/>
        <v>0</v>
      </c>
      <c r="T16" s="845">
        <f t="shared" si="0"/>
        <v>0</v>
      </c>
      <c r="U16" s="846">
        <f t="shared" si="0"/>
        <v>0</v>
      </c>
      <c r="V16" s="846"/>
    </row>
    <row r="17" spans="1:22" x14ac:dyDescent="0.25">
      <c r="A17" s="53"/>
      <c r="B17" s="197"/>
      <c r="C17" s="145"/>
      <c r="D17" s="54"/>
      <c r="E17" s="55"/>
      <c r="F17" s="186"/>
      <c r="G17" s="187"/>
      <c r="H17" s="200"/>
      <c r="I17" s="201"/>
      <c r="J17" s="904"/>
      <c r="K17" s="211"/>
      <c r="L17" s="207"/>
      <c r="M17" s="208"/>
      <c r="N17" s="208"/>
      <c r="O17" s="208"/>
      <c r="P17" s="209"/>
      <c r="Q17" s="210"/>
      <c r="R17" s="209"/>
      <c r="S17" s="209"/>
      <c r="T17" s="211"/>
      <c r="U17" s="381" t="str">
        <f>IF(SUM(H17:I17)=0,"",SUM(H17:I17))</f>
        <v/>
      </c>
      <c r="V17" s="479"/>
    </row>
    <row r="18" spans="1:22" x14ac:dyDescent="0.25">
      <c r="A18" s="56"/>
      <c r="B18" s="198"/>
      <c r="C18" s="146"/>
      <c r="D18" s="57"/>
      <c r="E18" s="58"/>
      <c r="F18" s="188"/>
      <c r="G18" s="189"/>
      <c r="H18" s="202"/>
      <c r="I18" s="203"/>
      <c r="J18" s="905"/>
      <c r="K18" s="217"/>
      <c r="L18" s="213"/>
      <c r="M18" s="214"/>
      <c r="N18" s="214"/>
      <c r="O18" s="214"/>
      <c r="P18" s="215"/>
      <c r="Q18" s="216"/>
      <c r="R18" s="215"/>
      <c r="S18" s="215"/>
      <c r="T18" s="217"/>
      <c r="U18" s="382" t="str">
        <f t="shared" ref="U18:U81" si="3">IF(SUM(H18:I18)=0,"",SUM(H18:I18))</f>
        <v/>
      </c>
      <c r="V18" s="480"/>
    </row>
    <row r="19" spans="1:22" x14ac:dyDescent="0.25">
      <c r="A19" s="56"/>
      <c r="B19" s="198"/>
      <c r="C19" s="146"/>
      <c r="D19" s="57"/>
      <c r="E19" s="58"/>
      <c r="F19" s="188"/>
      <c r="G19" s="189"/>
      <c r="H19" s="202"/>
      <c r="I19" s="203"/>
      <c r="J19" s="905"/>
      <c r="K19" s="217"/>
      <c r="L19" s="213"/>
      <c r="M19" s="214"/>
      <c r="N19" s="214"/>
      <c r="O19" s="214"/>
      <c r="P19" s="215"/>
      <c r="Q19" s="216"/>
      <c r="R19" s="215"/>
      <c r="S19" s="215"/>
      <c r="T19" s="217"/>
      <c r="U19" s="382" t="str">
        <f t="shared" si="3"/>
        <v/>
      </c>
      <c r="V19" s="480"/>
    </row>
    <row r="20" spans="1:22" x14ac:dyDescent="0.25">
      <c r="A20" s="56"/>
      <c r="B20" s="198"/>
      <c r="C20" s="146"/>
      <c r="D20" s="57"/>
      <c r="E20" s="58"/>
      <c r="F20" s="188"/>
      <c r="G20" s="189"/>
      <c r="H20" s="202"/>
      <c r="I20" s="203"/>
      <c r="J20" s="905"/>
      <c r="K20" s="217"/>
      <c r="L20" s="213"/>
      <c r="M20" s="214"/>
      <c r="N20" s="214"/>
      <c r="O20" s="214"/>
      <c r="P20" s="215"/>
      <c r="Q20" s="216"/>
      <c r="R20" s="215"/>
      <c r="S20" s="215"/>
      <c r="T20" s="217"/>
      <c r="U20" s="382" t="str">
        <f t="shared" si="3"/>
        <v/>
      </c>
      <c r="V20" s="480"/>
    </row>
    <row r="21" spans="1:22" x14ac:dyDescent="0.25">
      <c r="A21" s="56"/>
      <c r="B21" s="198"/>
      <c r="C21" s="146"/>
      <c r="D21" s="57"/>
      <c r="E21" s="58"/>
      <c r="F21" s="188"/>
      <c r="G21" s="189"/>
      <c r="H21" s="202"/>
      <c r="I21" s="203"/>
      <c r="J21" s="905"/>
      <c r="K21" s="217"/>
      <c r="L21" s="213"/>
      <c r="M21" s="214"/>
      <c r="N21" s="214"/>
      <c r="O21" s="214"/>
      <c r="P21" s="215"/>
      <c r="Q21" s="216"/>
      <c r="R21" s="215"/>
      <c r="S21" s="215"/>
      <c r="T21" s="217"/>
      <c r="U21" s="382" t="str">
        <f t="shared" si="3"/>
        <v/>
      </c>
      <c r="V21" s="480"/>
    </row>
    <row r="22" spans="1:22" x14ac:dyDescent="0.25">
      <c r="A22" s="56"/>
      <c r="B22" s="198"/>
      <c r="C22" s="146"/>
      <c r="D22" s="57"/>
      <c r="E22" s="58"/>
      <c r="F22" s="188"/>
      <c r="G22" s="189"/>
      <c r="H22" s="202"/>
      <c r="I22" s="203"/>
      <c r="J22" s="905"/>
      <c r="K22" s="217"/>
      <c r="L22" s="213"/>
      <c r="M22" s="214"/>
      <c r="N22" s="214"/>
      <c r="O22" s="214"/>
      <c r="P22" s="215"/>
      <c r="Q22" s="216"/>
      <c r="R22" s="215"/>
      <c r="S22" s="215"/>
      <c r="T22" s="217"/>
      <c r="U22" s="382" t="str">
        <f t="shared" si="3"/>
        <v/>
      </c>
      <c r="V22" s="480"/>
    </row>
    <row r="23" spans="1:22" x14ac:dyDescent="0.25">
      <c r="A23" s="56"/>
      <c r="B23" s="198"/>
      <c r="C23" s="146"/>
      <c r="D23" s="57"/>
      <c r="E23" s="58"/>
      <c r="F23" s="188"/>
      <c r="G23" s="189"/>
      <c r="H23" s="202"/>
      <c r="I23" s="203"/>
      <c r="J23" s="905"/>
      <c r="K23" s="217"/>
      <c r="L23" s="213"/>
      <c r="M23" s="214"/>
      <c r="N23" s="214"/>
      <c r="O23" s="214"/>
      <c r="P23" s="215"/>
      <c r="Q23" s="216"/>
      <c r="R23" s="215"/>
      <c r="S23" s="215"/>
      <c r="T23" s="217"/>
      <c r="U23" s="382" t="str">
        <f t="shared" si="3"/>
        <v/>
      </c>
      <c r="V23" s="480"/>
    </row>
    <row r="24" spans="1:22" x14ac:dyDescent="0.25">
      <c r="A24" s="56"/>
      <c r="B24" s="198"/>
      <c r="C24" s="146"/>
      <c r="D24" s="57"/>
      <c r="E24" s="58"/>
      <c r="F24" s="188"/>
      <c r="G24" s="189"/>
      <c r="H24" s="202"/>
      <c r="I24" s="203"/>
      <c r="J24" s="905"/>
      <c r="K24" s="217"/>
      <c r="L24" s="213"/>
      <c r="M24" s="214"/>
      <c r="N24" s="214"/>
      <c r="O24" s="214"/>
      <c r="P24" s="215"/>
      <c r="Q24" s="216"/>
      <c r="R24" s="215"/>
      <c r="S24" s="215"/>
      <c r="T24" s="217"/>
      <c r="U24" s="382" t="str">
        <f t="shared" si="3"/>
        <v/>
      </c>
      <c r="V24" s="480"/>
    </row>
    <row r="25" spans="1:22" x14ac:dyDescent="0.25">
      <c r="A25" s="56"/>
      <c r="B25" s="198"/>
      <c r="C25" s="146"/>
      <c r="D25" s="57"/>
      <c r="E25" s="58"/>
      <c r="F25" s="188"/>
      <c r="G25" s="189"/>
      <c r="H25" s="202"/>
      <c r="I25" s="203"/>
      <c r="J25" s="905"/>
      <c r="K25" s="217"/>
      <c r="L25" s="213"/>
      <c r="M25" s="214"/>
      <c r="N25" s="214"/>
      <c r="O25" s="214"/>
      <c r="P25" s="215"/>
      <c r="Q25" s="216"/>
      <c r="R25" s="215"/>
      <c r="S25" s="215"/>
      <c r="T25" s="217"/>
      <c r="U25" s="382" t="str">
        <f t="shared" si="3"/>
        <v/>
      </c>
      <c r="V25" s="480"/>
    </row>
    <row r="26" spans="1:22" x14ac:dyDescent="0.25">
      <c r="A26" s="56"/>
      <c r="B26" s="198"/>
      <c r="C26" s="146"/>
      <c r="D26" s="57"/>
      <c r="E26" s="58"/>
      <c r="F26" s="188"/>
      <c r="G26" s="189"/>
      <c r="H26" s="202"/>
      <c r="I26" s="203"/>
      <c r="J26" s="905"/>
      <c r="K26" s="217"/>
      <c r="L26" s="213"/>
      <c r="M26" s="214"/>
      <c r="N26" s="214"/>
      <c r="O26" s="214"/>
      <c r="P26" s="215"/>
      <c r="Q26" s="216"/>
      <c r="R26" s="215"/>
      <c r="S26" s="215"/>
      <c r="T26" s="217"/>
      <c r="U26" s="382" t="str">
        <f t="shared" si="3"/>
        <v/>
      </c>
      <c r="V26" s="480"/>
    </row>
    <row r="27" spans="1:22" x14ac:dyDescent="0.25">
      <c r="A27" s="56"/>
      <c r="B27" s="198"/>
      <c r="C27" s="146"/>
      <c r="D27" s="57"/>
      <c r="E27" s="58"/>
      <c r="F27" s="188"/>
      <c r="G27" s="189"/>
      <c r="H27" s="202"/>
      <c r="I27" s="203"/>
      <c r="J27" s="905"/>
      <c r="K27" s="217"/>
      <c r="L27" s="213"/>
      <c r="M27" s="214"/>
      <c r="N27" s="214"/>
      <c r="O27" s="214"/>
      <c r="P27" s="215"/>
      <c r="Q27" s="216"/>
      <c r="R27" s="215"/>
      <c r="S27" s="215"/>
      <c r="T27" s="217"/>
      <c r="U27" s="382" t="str">
        <f t="shared" si="3"/>
        <v/>
      </c>
      <c r="V27" s="480"/>
    </row>
    <row r="28" spans="1:22" x14ac:dyDescent="0.25">
      <c r="A28" s="56"/>
      <c r="B28" s="198"/>
      <c r="C28" s="146"/>
      <c r="D28" s="57"/>
      <c r="E28" s="58"/>
      <c r="F28" s="188"/>
      <c r="G28" s="189"/>
      <c r="H28" s="202"/>
      <c r="I28" s="203"/>
      <c r="J28" s="905"/>
      <c r="K28" s="217"/>
      <c r="L28" s="213"/>
      <c r="M28" s="214"/>
      <c r="N28" s="214"/>
      <c r="O28" s="214"/>
      <c r="P28" s="215"/>
      <c r="Q28" s="216"/>
      <c r="R28" s="215"/>
      <c r="S28" s="215"/>
      <c r="T28" s="217"/>
      <c r="U28" s="382" t="str">
        <f t="shared" si="3"/>
        <v/>
      </c>
      <c r="V28" s="480"/>
    </row>
    <row r="29" spans="1:22" x14ac:dyDescent="0.25">
      <c r="A29" s="56"/>
      <c r="B29" s="198"/>
      <c r="C29" s="146"/>
      <c r="D29" s="57"/>
      <c r="E29" s="58"/>
      <c r="F29" s="188"/>
      <c r="G29" s="189"/>
      <c r="H29" s="202"/>
      <c r="I29" s="203"/>
      <c r="J29" s="905"/>
      <c r="K29" s="217"/>
      <c r="L29" s="213"/>
      <c r="M29" s="214"/>
      <c r="N29" s="214"/>
      <c r="O29" s="214"/>
      <c r="P29" s="215"/>
      <c r="Q29" s="216"/>
      <c r="R29" s="215"/>
      <c r="S29" s="215"/>
      <c r="T29" s="217"/>
      <c r="U29" s="382" t="str">
        <f t="shared" si="3"/>
        <v/>
      </c>
      <c r="V29" s="480"/>
    </row>
    <row r="30" spans="1:22" x14ac:dyDescent="0.25">
      <c r="A30" s="56"/>
      <c r="B30" s="198"/>
      <c r="C30" s="146"/>
      <c r="D30" s="57"/>
      <c r="E30" s="58"/>
      <c r="F30" s="188"/>
      <c r="G30" s="189"/>
      <c r="H30" s="202"/>
      <c r="I30" s="203"/>
      <c r="J30" s="905"/>
      <c r="K30" s="217"/>
      <c r="L30" s="213"/>
      <c r="M30" s="214"/>
      <c r="N30" s="214"/>
      <c r="O30" s="214"/>
      <c r="P30" s="215"/>
      <c r="Q30" s="216"/>
      <c r="R30" s="215"/>
      <c r="S30" s="215"/>
      <c r="T30" s="217"/>
      <c r="U30" s="382" t="str">
        <f t="shared" si="3"/>
        <v/>
      </c>
      <c r="V30" s="480"/>
    </row>
    <row r="31" spans="1:22" x14ac:dyDescent="0.25">
      <c r="A31" s="56"/>
      <c r="B31" s="198"/>
      <c r="C31" s="146"/>
      <c r="D31" s="57"/>
      <c r="E31" s="58"/>
      <c r="F31" s="188"/>
      <c r="G31" s="189"/>
      <c r="H31" s="202"/>
      <c r="I31" s="203"/>
      <c r="J31" s="905"/>
      <c r="K31" s="217"/>
      <c r="L31" s="213"/>
      <c r="M31" s="214"/>
      <c r="N31" s="214"/>
      <c r="O31" s="214"/>
      <c r="P31" s="215"/>
      <c r="Q31" s="216"/>
      <c r="R31" s="215"/>
      <c r="S31" s="215"/>
      <c r="T31" s="217"/>
      <c r="U31" s="382" t="str">
        <f t="shared" si="3"/>
        <v/>
      </c>
      <c r="V31" s="480"/>
    </row>
    <row r="32" spans="1:22" x14ac:dyDescent="0.25">
      <c r="A32" s="56"/>
      <c r="B32" s="198"/>
      <c r="C32" s="146"/>
      <c r="D32" s="57"/>
      <c r="E32" s="58"/>
      <c r="F32" s="188"/>
      <c r="G32" s="189"/>
      <c r="H32" s="202"/>
      <c r="I32" s="203"/>
      <c r="J32" s="905"/>
      <c r="K32" s="217"/>
      <c r="L32" s="213"/>
      <c r="M32" s="214"/>
      <c r="N32" s="214"/>
      <c r="O32" s="214"/>
      <c r="P32" s="215"/>
      <c r="Q32" s="216"/>
      <c r="R32" s="215"/>
      <c r="S32" s="215"/>
      <c r="T32" s="217"/>
      <c r="U32" s="382" t="str">
        <f t="shared" si="3"/>
        <v/>
      </c>
      <c r="V32" s="480"/>
    </row>
    <row r="33" spans="1:22" x14ac:dyDescent="0.25">
      <c r="A33" s="56"/>
      <c r="B33" s="198"/>
      <c r="C33" s="146"/>
      <c r="D33" s="57"/>
      <c r="E33" s="58"/>
      <c r="F33" s="188"/>
      <c r="G33" s="189"/>
      <c r="H33" s="202"/>
      <c r="I33" s="203"/>
      <c r="J33" s="905"/>
      <c r="K33" s="217"/>
      <c r="L33" s="213"/>
      <c r="M33" s="214"/>
      <c r="N33" s="214"/>
      <c r="O33" s="214"/>
      <c r="P33" s="215"/>
      <c r="Q33" s="216"/>
      <c r="R33" s="215"/>
      <c r="S33" s="215"/>
      <c r="T33" s="217"/>
      <c r="U33" s="382" t="str">
        <f t="shared" si="3"/>
        <v/>
      </c>
      <c r="V33" s="480"/>
    </row>
    <row r="34" spans="1:22" x14ac:dyDescent="0.25">
      <c r="A34" s="56"/>
      <c r="B34" s="198"/>
      <c r="C34" s="146"/>
      <c r="D34" s="57"/>
      <c r="E34" s="58"/>
      <c r="F34" s="188"/>
      <c r="G34" s="189"/>
      <c r="H34" s="202"/>
      <c r="I34" s="203"/>
      <c r="J34" s="905"/>
      <c r="K34" s="217"/>
      <c r="L34" s="213"/>
      <c r="M34" s="214"/>
      <c r="N34" s="214"/>
      <c r="O34" s="214"/>
      <c r="P34" s="215"/>
      <c r="Q34" s="216"/>
      <c r="R34" s="215"/>
      <c r="S34" s="215"/>
      <c r="T34" s="217"/>
      <c r="U34" s="382" t="str">
        <f t="shared" si="3"/>
        <v/>
      </c>
      <c r="V34" s="480"/>
    </row>
    <row r="35" spans="1:22" x14ac:dyDescent="0.25">
      <c r="A35" s="56"/>
      <c r="B35" s="198"/>
      <c r="C35" s="146"/>
      <c r="D35" s="57"/>
      <c r="E35" s="58"/>
      <c r="F35" s="188"/>
      <c r="G35" s="189"/>
      <c r="H35" s="202"/>
      <c r="I35" s="203"/>
      <c r="J35" s="905"/>
      <c r="K35" s="217"/>
      <c r="L35" s="213"/>
      <c r="M35" s="214"/>
      <c r="N35" s="214"/>
      <c r="O35" s="214"/>
      <c r="P35" s="215"/>
      <c r="Q35" s="216"/>
      <c r="R35" s="215"/>
      <c r="S35" s="215"/>
      <c r="T35" s="217"/>
      <c r="U35" s="382" t="str">
        <f t="shared" si="3"/>
        <v/>
      </c>
      <c r="V35" s="480"/>
    </row>
    <row r="36" spans="1:22" x14ac:dyDescent="0.25">
      <c r="A36" s="56"/>
      <c r="B36" s="198"/>
      <c r="C36" s="146"/>
      <c r="D36" s="57"/>
      <c r="E36" s="58"/>
      <c r="F36" s="188"/>
      <c r="G36" s="189"/>
      <c r="H36" s="202"/>
      <c r="I36" s="203"/>
      <c r="J36" s="905"/>
      <c r="K36" s="217"/>
      <c r="L36" s="213"/>
      <c r="M36" s="214"/>
      <c r="N36" s="214"/>
      <c r="O36" s="214"/>
      <c r="P36" s="215"/>
      <c r="Q36" s="216"/>
      <c r="R36" s="215"/>
      <c r="S36" s="215"/>
      <c r="T36" s="217"/>
      <c r="U36" s="382" t="str">
        <f t="shared" si="3"/>
        <v/>
      </c>
      <c r="V36" s="480"/>
    </row>
    <row r="37" spans="1:22" x14ac:dyDescent="0.25">
      <c r="A37" s="56"/>
      <c r="B37" s="198"/>
      <c r="C37" s="146"/>
      <c r="D37" s="57"/>
      <c r="E37" s="58"/>
      <c r="F37" s="188"/>
      <c r="G37" s="189"/>
      <c r="H37" s="202"/>
      <c r="I37" s="203"/>
      <c r="J37" s="905"/>
      <c r="K37" s="217"/>
      <c r="L37" s="213"/>
      <c r="M37" s="214"/>
      <c r="N37" s="214"/>
      <c r="O37" s="214"/>
      <c r="P37" s="215"/>
      <c r="Q37" s="216"/>
      <c r="R37" s="215"/>
      <c r="S37" s="215"/>
      <c r="T37" s="217"/>
      <c r="U37" s="382" t="str">
        <f t="shared" si="3"/>
        <v/>
      </c>
      <c r="V37" s="480"/>
    </row>
    <row r="38" spans="1:22" x14ac:dyDescent="0.25">
      <c r="A38" s="56"/>
      <c r="B38" s="198"/>
      <c r="C38" s="146"/>
      <c r="D38" s="57"/>
      <c r="E38" s="58"/>
      <c r="F38" s="188"/>
      <c r="G38" s="189"/>
      <c r="H38" s="202"/>
      <c r="I38" s="203"/>
      <c r="J38" s="905"/>
      <c r="K38" s="217"/>
      <c r="L38" s="213"/>
      <c r="M38" s="214"/>
      <c r="N38" s="214"/>
      <c r="O38" s="214"/>
      <c r="P38" s="215"/>
      <c r="Q38" s="216"/>
      <c r="R38" s="215"/>
      <c r="S38" s="215"/>
      <c r="T38" s="217"/>
      <c r="U38" s="382" t="str">
        <f t="shared" si="3"/>
        <v/>
      </c>
      <c r="V38" s="480"/>
    </row>
    <row r="39" spans="1:22" x14ac:dyDescent="0.25">
      <c r="A39" s="56"/>
      <c r="B39" s="198"/>
      <c r="C39" s="146"/>
      <c r="D39" s="57"/>
      <c r="E39" s="58"/>
      <c r="F39" s="188"/>
      <c r="G39" s="189"/>
      <c r="H39" s="202"/>
      <c r="I39" s="203"/>
      <c r="J39" s="905"/>
      <c r="K39" s="217"/>
      <c r="L39" s="213"/>
      <c r="M39" s="214"/>
      <c r="N39" s="214"/>
      <c r="O39" s="214"/>
      <c r="P39" s="215"/>
      <c r="Q39" s="216"/>
      <c r="R39" s="215"/>
      <c r="S39" s="215"/>
      <c r="T39" s="217"/>
      <c r="U39" s="382" t="str">
        <f t="shared" si="3"/>
        <v/>
      </c>
      <c r="V39" s="480"/>
    </row>
    <row r="40" spans="1:22" x14ac:dyDescent="0.25">
      <c r="A40" s="56"/>
      <c r="B40" s="198"/>
      <c r="C40" s="146"/>
      <c r="D40" s="57"/>
      <c r="E40" s="58"/>
      <c r="F40" s="188"/>
      <c r="G40" s="189"/>
      <c r="H40" s="202"/>
      <c r="I40" s="203"/>
      <c r="J40" s="905"/>
      <c r="K40" s="217"/>
      <c r="L40" s="213"/>
      <c r="M40" s="214"/>
      <c r="N40" s="214"/>
      <c r="O40" s="214"/>
      <c r="P40" s="215"/>
      <c r="Q40" s="216"/>
      <c r="R40" s="215"/>
      <c r="S40" s="215"/>
      <c r="T40" s="217"/>
      <c r="U40" s="382" t="str">
        <f t="shared" si="3"/>
        <v/>
      </c>
      <c r="V40" s="480"/>
    </row>
    <row r="41" spans="1:22" x14ac:dyDescent="0.25">
      <c r="A41" s="56"/>
      <c r="B41" s="198"/>
      <c r="C41" s="146"/>
      <c r="D41" s="57"/>
      <c r="E41" s="58"/>
      <c r="F41" s="188"/>
      <c r="G41" s="189"/>
      <c r="H41" s="202"/>
      <c r="I41" s="203"/>
      <c r="J41" s="905"/>
      <c r="K41" s="217"/>
      <c r="L41" s="213"/>
      <c r="M41" s="214"/>
      <c r="N41" s="214"/>
      <c r="O41" s="214"/>
      <c r="P41" s="215"/>
      <c r="Q41" s="216"/>
      <c r="R41" s="215"/>
      <c r="S41" s="215"/>
      <c r="T41" s="217"/>
      <c r="U41" s="382" t="str">
        <f t="shared" si="3"/>
        <v/>
      </c>
      <c r="V41" s="480"/>
    </row>
    <row r="42" spans="1:22" x14ac:dyDescent="0.25">
      <c r="A42" s="56"/>
      <c r="B42" s="198"/>
      <c r="C42" s="146"/>
      <c r="D42" s="57"/>
      <c r="E42" s="58"/>
      <c r="F42" s="188"/>
      <c r="G42" s="189"/>
      <c r="H42" s="202"/>
      <c r="I42" s="203"/>
      <c r="J42" s="905"/>
      <c r="K42" s="217"/>
      <c r="L42" s="213"/>
      <c r="M42" s="214"/>
      <c r="N42" s="214"/>
      <c r="O42" s="214"/>
      <c r="P42" s="215"/>
      <c r="Q42" s="216"/>
      <c r="R42" s="215"/>
      <c r="S42" s="215"/>
      <c r="T42" s="217"/>
      <c r="U42" s="382" t="str">
        <f t="shared" si="3"/>
        <v/>
      </c>
      <c r="V42" s="480"/>
    </row>
    <row r="43" spans="1:22" x14ac:dyDescent="0.25">
      <c r="A43" s="56"/>
      <c r="B43" s="198"/>
      <c r="C43" s="146"/>
      <c r="D43" s="57"/>
      <c r="E43" s="58"/>
      <c r="F43" s="188"/>
      <c r="G43" s="189"/>
      <c r="H43" s="202"/>
      <c r="I43" s="203"/>
      <c r="J43" s="905"/>
      <c r="K43" s="217"/>
      <c r="L43" s="213"/>
      <c r="M43" s="214"/>
      <c r="N43" s="214"/>
      <c r="O43" s="214"/>
      <c r="P43" s="215"/>
      <c r="Q43" s="216"/>
      <c r="R43" s="215"/>
      <c r="S43" s="215"/>
      <c r="T43" s="217"/>
      <c r="U43" s="382" t="str">
        <f t="shared" si="3"/>
        <v/>
      </c>
      <c r="V43" s="480"/>
    </row>
    <row r="44" spans="1:22" x14ac:dyDescent="0.25">
      <c r="A44" s="56"/>
      <c r="B44" s="198"/>
      <c r="C44" s="146"/>
      <c r="D44" s="57"/>
      <c r="E44" s="58"/>
      <c r="F44" s="188"/>
      <c r="G44" s="189"/>
      <c r="H44" s="202"/>
      <c r="I44" s="203"/>
      <c r="J44" s="905"/>
      <c r="K44" s="217"/>
      <c r="L44" s="213"/>
      <c r="M44" s="214"/>
      <c r="N44" s="214"/>
      <c r="O44" s="214"/>
      <c r="P44" s="215"/>
      <c r="Q44" s="216"/>
      <c r="R44" s="215"/>
      <c r="S44" s="215"/>
      <c r="T44" s="217"/>
      <c r="U44" s="382" t="str">
        <f t="shared" si="3"/>
        <v/>
      </c>
      <c r="V44" s="480"/>
    </row>
    <row r="45" spans="1:22" x14ac:dyDescent="0.25">
      <c r="A45" s="56"/>
      <c r="B45" s="198"/>
      <c r="C45" s="146"/>
      <c r="D45" s="57"/>
      <c r="E45" s="58"/>
      <c r="F45" s="188"/>
      <c r="G45" s="189"/>
      <c r="H45" s="202"/>
      <c r="I45" s="203"/>
      <c r="J45" s="905"/>
      <c r="K45" s="217"/>
      <c r="L45" s="213"/>
      <c r="M45" s="214"/>
      <c r="N45" s="214"/>
      <c r="O45" s="214"/>
      <c r="P45" s="215"/>
      <c r="Q45" s="216"/>
      <c r="R45" s="215"/>
      <c r="S45" s="215"/>
      <c r="T45" s="217"/>
      <c r="U45" s="382" t="str">
        <f t="shared" si="3"/>
        <v/>
      </c>
      <c r="V45" s="480"/>
    </row>
    <row r="46" spans="1:22" x14ac:dyDescent="0.25">
      <c r="A46" s="56"/>
      <c r="B46" s="198"/>
      <c r="C46" s="146"/>
      <c r="D46" s="57"/>
      <c r="E46" s="58"/>
      <c r="F46" s="188"/>
      <c r="G46" s="189"/>
      <c r="H46" s="202"/>
      <c r="I46" s="203"/>
      <c r="J46" s="905"/>
      <c r="K46" s="217"/>
      <c r="L46" s="213"/>
      <c r="M46" s="214"/>
      <c r="N46" s="214"/>
      <c r="O46" s="214"/>
      <c r="P46" s="215"/>
      <c r="Q46" s="216"/>
      <c r="R46" s="215"/>
      <c r="S46" s="215"/>
      <c r="T46" s="217"/>
      <c r="U46" s="382" t="str">
        <f t="shared" si="3"/>
        <v/>
      </c>
      <c r="V46" s="480"/>
    </row>
    <row r="47" spans="1:22" x14ac:dyDescent="0.25">
      <c r="A47" s="56"/>
      <c r="B47" s="198"/>
      <c r="C47" s="146"/>
      <c r="D47" s="57"/>
      <c r="E47" s="58"/>
      <c r="F47" s="188"/>
      <c r="G47" s="189"/>
      <c r="H47" s="202"/>
      <c r="I47" s="203"/>
      <c r="J47" s="905"/>
      <c r="K47" s="217"/>
      <c r="L47" s="213"/>
      <c r="M47" s="214"/>
      <c r="N47" s="214"/>
      <c r="O47" s="214"/>
      <c r="P47" s="215"/>
      <c r="Q47" s="216"/>
      <c r="R47" s="215"/>
      <c r="S47" s="215"/>
      <c r="T47" s="217"/>
      <c r="U47" s="382" t="str">
        <f t="shared" si="3"/>
        <v/>
      </c>
      <c r="V47" s="480"/>
    </row>
    <row r="48" spans="1:22" x14ac:dyDescent="0.25">
      <c r="A48" s="56"/>
      <c r="B48" s="198"/>
      <c r="C48" s="146"/>
      <c r="D48" s="57"/>
      <c r="E48" s="58"/>
      <c r="F48" s="188"/>
      <c r="G48" s="189"/>
      <c r="H48" s="202"/>
      <c r="I48" s="203"/>
      <c r="J48" s="905"/>
      <c r="K48" s="217"/>
      <c r="L48" s="213"/>
      <c r="M48" s="214"/>
      <c r="N48" s="214"/>
      <c r="O48" s="214"/>
      <c r="P48" s="215"/>
      <c r="Q48" s="216"/>
      <c r="R48" s="215"/>
      <c r="S48" s="215"/>
      <c r="T48" s="217"/>
      <c r="U48" s="382" t="str">
        <f t="shared" si="3"/>
        <v/>
      </c>
      <c r="V48" s="480"/>
    </row>
    <row r="49" spans="1:22" x14ac:dyDescent="0.25">
      <c r="A49" s="56"/>
      <c r="B49" s="198"/>
      <c r="C49" s="146"/>
      <c r="D49" s="57"/>
      <c r="E49" s="58"/>
      <c r="F49" s="188"/>
      <c r="G49" s="189"/>
      <c r="H49" s="202"/>
      <c r="I49" s="203"/>
      <c r="J49" s="905"/>
      <c r="K49" s="217"/>
      <c r="L49" s="213"/>
      <c r="M49" s="214"/>
      <c r="N49" s="214"/>
      <c r="O49" s="214"/>
      <c r="P49" s="215"/>
      <c r="Q49" s="216"/>
      <c r="R49" s="215"/>
      <c r="S49" s="215"/>
      <c r="T49" s="217"/>
      <c r="U49" s="382" t="str">
        <f t="shared" si="3"/>
        <v/>
      </c>
      <c r="V49" s="480"/>
    </row>
    <row r="50" spans="1:22" x14ac:dyDescent="0.25">
      <c r="A50" s="56"/>
      <c r="B50" s="198"/>
      <c r="C50" s="146"/>
      <c r="D50" s="57"/>
      <c r="E50" s="58"/>
      <c r="F50" s="188"/>
      <c r="G50" s="189"/>
      <c r="H50" s="202"/>
      <c r="I50" s="203"/>
      <c r="J50" s="905"/>
      <c r="K50" s="217"/>
      <c r="L50" s="213"/>
      <c r="M50" s="214"/>
      <c r="N50" s="214"/>
      <c r="O50" s="214"/>
      <c r="P50" s="215"/>
      <c r="Q50" s="216"/>
      <c r="R50" s="215"/>
      <c r="S50" s="215"/>
      <c r="T50" s="217"/>
      <c r="U50" s="382" t="str">
        <f t="shared" si="3"/>
        <v/>
      </c>
      <c r="V50" s="480"/>
    </row>
    <row r="51" spans="1:22" x14ac:dyDescent="0.25">
      <c r="A51" s="56"/>
      <c r="B51" s="198"/>
      <c r="C51" s="146"/>
      <c r="D51" s="57"/>
      <c r="E51" s="58"/>
      <c r="F51" s="188"/>
      <c r="G51" s="189"/>
      <c r="H51" s="202"/>
      <c r="I51" s="203"/>
      <c r="J51" s="905"/>
      <c r="K51" s="217"/>
      <c r="L51" s="213"/>
      <c r="M51" s="214"/>
      <c r="N51" s="214"/>
      <c r="O51" s="214"/>
      <c r="P51" s="215"/>
      <c r="Q51" s="216"/>
      <c r="R51" s="215"/>
      <c r="S51" s="215"/>
      <c r="T51" s="217"/>
      <c r="U51" s="382" t="str">
        <f t="shared" si="3"/>
        <v/>
      </c>
      <c r="V51" s="480"/>
    </row>
    <row r="52" spans="1:22" x14ac:dyDescent="0.25">
      <c r="A52" s="56"/>
      <c r="B52" s="198"/>
      <c r="C52" s="146"/>
      <c r="D52" s="57"/>
      <c r="E52" s="58"/>
      <c r="F52" s="188"/>
      <c r="G52" s="189"/>
      <c r="H52" s="202"/>
      <c r="I52" s="203"/>
      <c r="J52" s="905"/>
      <c r="K52" s="217"/>
      <c r="L52" s="213"/>
      <c r="M52" s="214"/>
      <c r="N52" s="214"/>
      <c r="O52" s="214"/>
      <c r="P52" s="215"/>
      <c r="Q52" s="216"/>
      <c r="R52" s="215"/>
      <c r="S52" s="215"/>
      <c r="T52" s="217"/>
      <c r="U52" s="382" t="str">
        <f t="shared" si="3"/>
        <v/>
      </c>
      <c r="V52" s="480"/>
    </row>
    <row r="53" spans="1:22" x14ac:dyDescent="0.25">
      <c r="A53" s="56"/>
      <c r="B53" s="198"/>
      <c r="C53" s="146"/>
      <c r="D53" s="57"/>
      <c r="E53" s="58"/>
      <c r="F53" s="188"/>
      <c r="G53" s="189"/>
      <c r="H53" s="202"/>
      <c r="I53" s="203"/>
      <c r="J53" s="905"/>
      <c r="K53" s="217"/>
      <c r="L53" s="213"/>
      <c r="M53" s="214"/>
      <c r="N53" s="214"/>
      <c r="O53" s="214"/>
      <c r="P53" s="215"/>
      <c r="Q53" s="216"/>
      <c r="R53" s="215"/>
      <c r="S53" s="215"/>
      <c r="T53" s="217"/>
      <c r="U53" s="382" t="str">
        <f t="shared" si="3"/>
        <v/>
      </c>
      <c r="V53" s="480"/>
    </row>
    <row r="54" spans="1:22" x14ac:dyDescent="0.25">
      <c r="A54" s="56"/>
      <c r="B54" s="198"/>
      <c r="C54" s="146"/>
      <c r="D54" s="57"/>
      <c r="E54" s="58"/>
      <c r="F54" s="188"/>
      <c r="G54" s="189"/>
      <c r="H54" s="202"/>
      <c r="I54" s="203"/>
      <c r="J54" s="905"/>
      <c r="K54" s="217"/>
      <c r="L54" s="213"/>
      <c r="M54" s="214"/>
      <c r="N54" s="214"/>
      <c r="O54" s="214"/>
      <c r="P54" s="215"/>
      <c r="Q54" s="216"/>
      <c r="R54" s="215"/>
      <c r="S54" s="215"/>
      <c r="T54" s="217"/>
      <c r="U54" s="382" t="str">
        <f t="shared" si="3"/>
        <v/>
      </c>
      <c r="V54" s="480"/>
    </row>
    <row r="55" spans="1:22" x14ac:dyDescent="0.25">
      <c r="A55" s="56"/>
      <c r="B55" s="198"/>
      <c r="C55" s="146"/>
      <c r="D55" s="57"/>
      <c r="E55" s="58"/>
      <c r="F55" s="188"/>
      <c r="G55" s="189"/>
      <c r="H55" s="202"/>
      <c r="I55" s="203"/>
      <c r="J55" s="905"/>
      <c r="K55" s="217"/>
      <c r="L55" s="213"/>
      <c r="M55" s="214"/>
      <c r="N55" s="214"/>
      <c r="O55" s="214"/>
      <c r="P55" s="215"/>
      <c r="Q55" s="216"/>
      <c r="R55" s="215"/>
      <c r="S55" s="215"/>
      <c r="T55" s="217"/>
      <c r="U55" s="382" t="str">
        <f t="shared" si="3"/>
        <v/>
      </c>
      <c r="V55" s="480"/>
    </row>
    <row r="56" spans="1:22" x14ac:dyDescent="0.25">
      <c r="A56" s="56"/>
      <c r="B56" s="198"/>
      <c r="C56" s="146"/>
      <c r="D56" s="57"/>
      <c r="E56" s="58"/>
      <c r="F56" s="188"/>
      <c r="G56" s="189"/>
      <c r="H56" s="202"/>
      <c r="I56" s="203"/>
      <c r="J56" s="905"/>
      <c r="K56" s="217"/>
      <c r="L56" s="213"/>
      <c r="M56" s="214"/>
      <c r="N56" s="214"/>
      <c r="O56" s="214"/>
      <c r="P56" s="215"/>
      <c r="Q56" s="216"/>
      <c r="R56" s="215"/>
      <c r="S56" s="215"/>
      <c r="T56" s="217"/>
      <c r="U56" s="382" t="str">
        <f t="shared" si="3"/>
        <v/>
      </c>
      <c r="V56" s="480"/>
    </row>
    <row r="57" spans="1:22" x14ac:dyDescent="0.25">
      <c r="A57" s="56"/>
      <c r="B57" s="198"/>
      <c r="C57" s="146"/>
      <c r="D57" s="57"/>
      <c r="E57" s="58"/>
      <c r="F57" s="188"/>
      <c r="G57" s="189"/>
      <c r="H57" s="202"/>
      <c r="I57" s="203"/>
      <c r="J57" s="905"/>
      <c r="K57" s="217"/>
      <c r="L57" s="213"/>
      <c r="M57" s="214"/>
      <c r="N57" s="214"/>
      <c r="O57" s="214"/>
      <c r="P57" s="215"/>
      <c r="Q57" s="216"/>
      <c r="R57" s="215"/>
      <c r="S57" s="215"/>
      <c r="T57" s="217"/>
      <c r="U57" s="382" t="str">
        <f t="shared" si="3"/>
        <v/>
      </c>
      <c r="V57" s="480"/>
    </row>
    <row r="58" spans="1:22" x14ac:dyDescent="0.25">
      <c r="A58" s="56"/>
      <c r="B58" s="198"/>
      <c r="C58" s="146"/>
      <c r="D58" s="57"/>
      <c r="E58" s="58"/>
      <c r="F58" s="188"/>
      <c r="G58" s="189"/>
      <c r="H58" s="202"/>
      <c r="I58" s="203"/>
      <c r="J58" s="905"/>
      <c r="K58" s="217"/>
      <c r="L58" s="213"/>
      <c r="M58" s="214"/>
      <c r="N58" s="214"/>
      <c r="O58" s="214"/>
      <c r="P58" s="215"/>
      <c r="Q58" s="216"/>
      <c r="R58" s="215"/>
      <c r="S58" s="215"/>
      <c r="T58" s="217"/>
      <c r="U58" s="382" t="str">
        <f t="shared" si="3"/>
        <v/>
      </c>
      <c r="V58" s="480"/>
    </row>
    <row r="59" spans="1:22" x14ac:dyDescent="0.25">
      <c r="A59" s="56"/>
      <c r="B59" s="198"/>
      <c r="C59" s="146"/>
      <c r="D59" s="57"/>
      <c r="E59" s="58"/>
      <c r="F59" s="188"/>
      <c r="G59" s="189"/>
      <c r="H59" s="202"/>
      <c r="I59" s="203"/>
      <c r="J59" s="905"/>
      <c r="K59" s="217"/>
      <c r="L59" s="213"/>
      <c r="M59" s="214"/>
      <c r="N59" s="214"/>
      <c r="O59" s="214"/>
      <c r="P59" s="215"/>
      <c r="Q59" s="216"/>
      <c r="R59" s="215"/>
      <c r="S59" s="215"/>
      <c r="T59" s="217"/>
      <c r="U59" s="382" t="str">
        <f t="shared" si="3"/>
        <v/>
      </c>
      <c r="V59" s="480"/>
    </row>
    <row r="60" spans="1:22" x14ac:dyDescent="0.25">
      <c r="A60" s="56"/>
      <c r="B60" s="198"/>
      <c r="C60" s="146"/>
      <c r="D60" s="57"/>
      <c r="E60" s="58"/>
      <c r="F60" s="188"/>
      <c r="G60" s="189"/>
      <c r="H60" s="202"/>
      <c r="I60" s="203"/>
      <c r="J60" s="905"/>
      <c r="K60" s="217"/>
      <c r="L60" s="213"/>
      <c r="M60" s="214"/>
      <c r="N60" s="214"/>
      <c r="O60" s="214"/>
      <c r="P60" s="215"/>
      <c r="Q60" s="216"/>
      <c r="R60" s="215"/>
      <c r="S60" s="215"/>
      <c r="T60" s="217"/>
      <c r="U60" s="382" t="str">
        <f t="shared" si="3"/>
        <v/>
      </c>
      <c r="V60" s="480"/>
    </row>
    <row r="61" spans="1:22" x14ac:dyDescent="0.25">
      <c r="A61" s="56"/>
      <c r="B61" s="198"/>
      <c r="C61" s="146"/>
      <c r="D61" s="57"/>
      <c r="E61" s="58"/>
      <c r="F61" s="188"/>
      <c r="G61" s="189"/>
      <c r="H61" s="202"/>
      <c r="I61" s="203"/>
      <c r="J61" s="905"/>
      <c r="K61" s="217"/>
      <c r="L61" s="213"/>
      <c r="M61" s="214"/>
      <c r="N61" s="214"/>
      <c r="O61" s="214"/>
      <c r="P61" s="215"/>
      <c r="Q61" s="216"/>
      <c r="R61" s="215"/>
      <c r="S61" s="215"/>
      <c r="T61" s="217"/>
      <c r="U61" s="382" t="str">
        <f t="shared" si="3"/>
        <v/>
      </c>
      <c r="V61" s="480"/>
    </row>
    <row r="62" spans="1:22" x14ac:dyDescent="0.25">
      <c r="A62" s="56"/>
      <c r="B62" s="198"/>
      <c r="C62" s="146"/>
      <c r="D62" s="57"/>
      <c r="E62" s="58"/>
      <c r="F62" s="188"/>
      <c r="G62" s="189"/>
      <c r="H62" s="202"/>
      <c r="I62" s="203"/>
      <c r="J62" s="905"/>
      <c r="K62" s="217"/>
      <c r="L62" s="213"/>
      <c r="M62" s="214"/>
      <c r="N62" s="214"/>
      <c r="O62" s="214"/>
      <c r="P62" s="215"/>
      <c r="Q62" s="216"/>
      <c r="R62" s="215"/>
      <c r="S62" s="215"/>
      <c r="T62" s="217"/>
      <c r="U62" s="382" t="str">
        <f t="shared" si="3"/>
        <v/>
      </c>
      <c r="V62" s="480"/>
    </row>
    <row r="63" spans="1:22" x14ac:dyDescent="0.25">
      <c r="A63" s="56"/>
      <c r="B63" s="198"/>
      <c r="C63" s="146"/>
      <c r="D63" s="57"/>
      <c r="E63" s="58"/>
      <c r="F63" s="188"/>
      <c r="G63" s="189"/>
      <c r="H63" s="202"/>
      <c r="I63" s="203"/>
      <c r="J63" s="905"/>
      <c r="K63" s="217"/>
      <c r="L63" s="213"/>
      <c r="M63" s="214"/>
      <c r="N63" s="214"/>
      <c r="O63" s="214"/>
      <c r="P63" s="215"/>
      <c r="Q63" s="216"/>
      <c r="R63" s="215"/>
      <c r="S63" s="215"/>
      <c r="T63" s="217"/>
      <c r="U63" s="382" t="str">
        <f t="shared" si="3"/>
        <v/>
      </c>
      <c r="V63" s="480"/>
    </row>
    <row r="64" spans="1:22" x14ac:dyDescent="0.25">
      <c r="A64" s="56"/>
      <c r="B64" s="198"/>
      <c r="C64" s="146"/>
      <c r="D64" s="57"/>
      <c r="E64" s="58"/>
      <c r="F64" s="188"/>
      <c r="G64" s="189"/>
      <c r="H64" s="202"/>
      <c r="I64" s="203"/>
      <c r="J64" s="905"/>
      <c r="K64" s="217"/>
      <c r="L64" s="213"/>
      <c r="M64" s="214"/>
      <c r="N64" s="214"/>
      <c r="O64" s="214"/>
      <c r="P64" s="215"/>
      <c r="Q64" s="216"/>
      <c r="R64" s="215"/>
      <c r="S64" s="215"/>
      <c r="T64" s="217"/>
      <c r="U64" s="382" t="str">
        <f t="shared" si="3"/>
        <v/>
      </c>
      <c r="V64" s="480"/>
    </row>
    <row r="65" spans="1:22" x14ac:dyDescent="0.25">
      <c r="A65" s="56"/>
      <c r="B65" s="198"/>
      <c r="C65" s="146"/>
      <c r="D65" s="57"/>
      <c r="E65" s="58"/>
      <c r="F65" s="188"/>
      <c r="G65" s="189"/>
      <c r="H65" s="202"/>
      <c r="I65" s="203"/>
      <c r="J65" s="905"/>
      <c r="K65" s="217"/>
      <c r="L65" s="213"/>
      <c r="M65" s="214"/>
      <c r="N65" s="214"/>
      <c r="O65" s="214"/>
      <c r="P65" s="215"/>
      <c r="Q65" s="216"/>
      <c r="R65" s="215"/>
      <c r="S65" s="215"/>
      <c r="T65" s="217"/>
      <c r="U65" s="382" t="str">
        <f t="shared" si="3"/>
        <v/>
      </c>
      <c r="V65" s="480"/>
    </row>
    <row r="66" spans="1:22" x14ac:dyDescent="0.25">
      <c r="A66" s="56"/>
      <c r="B66" s="198"/>
      <c r="C66" s="146"/>
      <c r="D66" s="57"/>
      <c r="E66" s="58"/>
      <c r="F66" s="188"/>
      <c r="G66" s="189"/>
      <c r="H66" s="202"/>
      <c r="I66" s="203"/>
      <c r="J66" s="905"/>
      <c r="K66" s="217"/>
      <c r="L66" s="213"/>
      <c r="M66" s="214"/>
      <c r="N66" s="214"/>
      <c r="O66" s="214"/>
      <c r="P66" s="215"/>
      <c r="Q66" s="216"/>
      <c r="R66" s="215"/>
      <c r="S66" s="215"/>
      <c r="T66" s="217"/>
      <c r="U66" s="382" t="str">
        <f t="shared" si="3"/>
        <v/>
      </c>
      <c r="V66" s="480"/>
    </row>
    <row r="67" spans="1:22" x14ac:dyDescent="0.25">
      <c r="A67" s="56"/>
      <c r="B67" s="198"/>
      <c r="C67" s="146"/>
      <c r="D67" s="57"/>
      <c r="E67" s="58"/>
      <c r="F67" s="188"/>
      <c r="G67" s="189"/>
      <c r="H67" s="202"/>
      <c r="I67" s="203"/>
      <c r="J67" s="905"/>
      <c r="K67" s="217"/>
      <c r="L67" s="213"/>
      <c r="M67" s="214"/>
      <c r="N67" s="214"/>
      <c r="O67" s="214"/>
      <c r="P67" s="215"/>
      <c r="Q67" s="216"/>
      <c r="R67" s="215"/>
      <c r="S67" s="215"/>
      <c r="T67" s="217"/>
      <c r="U67" s="382" t="str">
        <f t="shared" si="3"/>
        <v/>
      </c>
      <c r="V67" s="480"/>
    </row>
    <row r="68" spans="1:22" x14ac:dyDescent="0.25">
      <c r="A68" s="56"/>
      <c r="B68" s="198"/>
      <c r="C68" s="146"/>
      <c r="D68" s="57"/>
      <c r="E68" s="58"/>
      <c r="F68" s="188"/>
      <c r="G68" s="189"/>
      <c r="H68" s="202"/>
      <c r="I68" s="203"/>
      <c r="J68" s="905"/>
      <c r="K68" s="217"/>
      <c r="L68" s="213"/>
      <c r="M68" s="214"/>
      <c r="N68" s="214"/>
      <c r="O68" s="214"/>
      <c r="P68" s="215"/>
      <c r="Q68" s="216"/>
      <c r="R68" s="215"/>
      <c r="S68" s="215"/>
      <c r="T68" s="217"/>
      <c r="U68" s="382" t="str">
        <f t="shared" si="3"/>
        <v/>
      </c>
      <c r="V68" s="480"/>
    </row>
    <row r="69" spans="1:22" x14ac:dyDescent="0.25">
      <c r="A69" s="56"/>
      <c r="B69" s="198"/>
      <c r="C69" s="146"/>
      <c r="D69" s="57"/>
      <c r="E69" s="58"/>
      <c r="F69" s="188"/>
      <c r="G69" s="189"/>
      <c r="H69" s="202"/>
      <c r="I69" s="203"/>
      <c r="J69" s="905"/>
      <c r="K69" s="217"/>
      <c r="L69" s="213"/>
      <c r="M69" s="214"/>
      <c r="N69" s="214"/>
      <c r="O69" s="214"/>
      <c r="P69" s="215"/>
      <c r="Q69" s="216"/>
      <c r="R69" s="215"/>
      <c r="S69" s="215"/>
      <c r="T69" s="217"/>
      <c r="U69" s="382" t="str">
        <f t="shared" si="3"/>
        <v/>
      </c>
      <c r="V69" s="480"/>
    </row>
    <row r="70" spans="1:22" x14ac:dyDescent="0.25">
      <c r="A70" s="56"/>
      <c r="B70" s="198"/>
      <c r="C70" s="146"/>
      <c r="D70" s="57"/>
      <c r="E70" s="58"/>
      <c r="F70" s="188"/>
      <c r="G70" s="189"/>
      <c r="H70" s="202"/>
      <c r="I70" s="203"/>
      <c r="J70" s="905"/>
      <c r="K70" s="217"/>
      <c r="L70" s="213"/>
      <c r="M70" s="214"/>
      <c r="N70" s="214"/>
      <c r="O70" s="214"/>
      <c r="P70" s="215"/>
      <c r="Q70" s="216"/>
      <c r="R70" s="215"/>
      <c r="S70" s="215"/>
      <c r="T70" s="217"/>
      <c r="U70" s="382" t="str">
        <f t="shared" si="3"/>
        <v/>
      </c>
      <c r="V70" s="480"/>
    </row>
    <row r="71" spans="1:22" x14ac:dyDescent="0.25">
      <c r="A71" s="56"/>
      <c r="B71" s="198"/>
      <c r="C71" s="146"/>
      <c r="D71" s="57"/>
      <c r="E71" s="58"/>
      <c r="F71" s="188"/>
      <c r="G71" s="189"/>
      <c r="H71" s="202"/>
      <c r="I71" s="203"/>
      <c r="J71" s="905"/>
      <c r="K71" s="217"/>
      <c r="L71" s="213"/>
      <c r="M71" s="214"/>
      <c r="N71" s="214"/>
      <c r="O71" s="214"/>
      <c r="P71" s="215"/>
      <c r="Q71" s="216"/>
      <c r="R71" s="215"/>
      <c r="S71" s="215"/>
      <c r="T71" s="217"/>
      <c r="U71" s="382" t="str">
        <f t="shared" si="3"/>
        <v/>
      </c>
      <c r="V71" s="480"/>
    </row>
    <row r="72" spans="1:22" x14ac:dyDescent="0.25">
      <c r="A72" s="56"/>
      <c r="B72" s="198"/>
      <c r="C72" s="146"/>
      <c r="D72" s="57"/>
      <c r="E72" s="58"/>
      <c r="F72" s="188"/>
      <c r="G72" s="189"/>
      <c r="H72" s="202"/>
      <c r="I72" s="203"/>
      <c r="J72" s="905"/>
      <c r="K72" s="217"/>
      <c r="L72" s="213"/>
      <c r="M72" s="214"/>
      <c r="N72" s="214"/>
      <c r="O72" s="214"/>
      <c r="P72" s="215"/>
      <c r="Q72" s="216"/>
      <c r="R72" s="215"/>
      <c r="S72" s="215"/>
      <c r="T72" s="217"/>
      <c r="U72" s="382" t="str">
        <f t="shared" si="3"/>
        <v/>
      </c>
      <c r="V72" s="480"/>
    </row>
    <row r="73" spans="1:22" x14ac:dyDescent="0.25">
      <c r="A73" s="56"/>
      <c r="B73" s="198"/>
      <c r="C73" s="146"/>
      <c r="D73" s="57"/>
      <c r="E73" s="58"/>
      <c r="F73" s="188"/>
      <c r="G73" s="189"/>
      <c r="H73" s="202"/>
      <c r="I73" s="203"/>
      <c r="J73" s="905"/>
      <c r="K73" s="217"/>
      <c r="L73" s="213"/>
      <c r="M73" s="214"/>
      <c r="N73" s="214"/>
      <c r="O73" s="214"/>
      <c r="P73" s="215"/>
      <c r="Q73" s="216"/>
      <c r="R73" s="215"/>
      <c r="S73" s="215"/>
      <c r="T73" s="217"/>
      <c r="U73" s="382" t="str">
        <f t="shared" si="3"/>
        <v/>
      </c>
      <c r="V73" s="480"/>
    </row>
    <row r="74" spans="1:22" x14ac:dyDescent="0.25">
      <c r="A74" s="56"/>
      <c r="B74" s="198"/>
      <c r="C74" s="146"/>
      <c r="D74" s="57"/>
      <c r="E74" s="58"/>
      <c r="F74" s="188"/>
      <c r="G74" s="189"/>
      <c r="H74" s="202"/>
      <c r="I74" s="203"/>
      <c r="J74" s="905"/>
      <c r="K74" s="217"/>
      <c r="L74" s="213"/>
      <c r="M74" s="214"/>
      <c r="N74" s="214"/>
      <c r="O74" s="214"/>
      <c r="P74" s="215"/>
      <c r="Q74" s="216"/>
      <c r="R74" s="215"/>
      <c r="S74" s="215"/>
      <c r="T74" s="217"/>
      <c r="U74" s="382" t="str">
        <f t="shared" si="3"/>
        <v/>
      </c>
      <c r="V74" s="480"/>
    </row>
    <row r="75" spans="1:22" x14ac:dyDescent="0.25">
      <c r="A75" s="56"/>
      <c r="B75" s="198"/>
      <c r="C75" s="146"/>
      <c r="D75" s="57"/>
      <c r="E75" s="58"/>
      <c r="F75" s="188"/>
      <c r="G75" s="189"/>
      <c r="H75" s="202"/>
      <c r="I75" s="203"/>
      <c r="J75" s="905"/>
      <c r="K75" s="217"/>
      <c r="L75" s="213"/>
      <c r="M75" s="214"/>
      <c r="N75" s="214"/>
      <c r="O75" s="214"/>
      <c r="P75" s="215"/>
      <c r="Q75" s="216"/>
      <c r="R75" s="215"/>
      <c r="S75" s="215"/>
      <c r="T75" s="217"/>
      <c r="U75" s="382" t="str">
        <f t="shared" si="3"/>
        <v/>
      </c>
      <c r="V75" s="480"/>
    </row>
    <row r="76" spans="1:22" x14ac:dyDescent="0.25">
      <c r="A76" s="56"/>
      <c r="B76" s="198"/>
      <c r="C76" s="146"/>
      <c r="D76" s="57"/>
      <c r="E76" s="58"/>
      <c r="F76" s="188"/>
      <c r="G76" s="189"/>
      <c r="H76" s="202"/>
      <c r="I76" s="203"/>
      <c r="J76" s="905"/>
      <c r="K76" s="217"/>
      <c r="L76" s="213"/>
      <c r="M76" s="214"/>
      <c r="N76" s="214"/>
      <c r="O76" s="214"/>
      <c r="P76" s="215"/>
      <c r="Q76" s="216"/>
      <c r="R76" s="215"/>
      <c r="S76" s="215"/>
      <c r="T76" s="217"/>
      <c r="U76" s="382" t="str">
        <f t="shared" si="3"/>
        <v/>
      </c>
      <c r="V76" s="480"/>
    </row>
    <row r="77" spans="1:22" x14ac:dyDescent="0.25">
      <c r="A77" s="56"/>
      <c r="B77" s="198"/>
      <c r="C77" s="146"/>
      <c r="D77" s="57"/>
      <c r="E77" s="58"/>
      <c r="F77" s="188"/>
      <c r="G77" s="189"/>
      <c r="H77" s="202"/>
      <c r="I77" s="203"/>
      <c r="J77" s="905"/>
      <c r="K77" s="217"/>
      <c r="L77" s="213"/>
      <c r="M77" s="214"/>
      <c r="N77" s="214"/>
      <c r="O77" s="214"/>
      <c r="P77" s="215"/>
      <c r="Q77" s="216"/>
      <c r="R77" s="215"/>
      <c r="S77" s="215"/>
      <c r="T77" s="217"/>
      <c r="U77" s="382" t="str">
        <f t="shared" si="3"/>
        <v/>
      </c>
      <c r="V77" s="480"/>
    </row>
    <row r="78" spans="1:22" x14ac:dyDescent="0.25">
      <c r="A78" s="56"/>
      <c r="B78" s="198"/>
      <c r="C78" s="146"/>
      <c r="D78" s="57"/>
      <c r="E78" s="58"/>
      <c r="F78" s="188"/>
      <c r="G78" s="189"/>
      <c r="H78" s="202"/>
      <c r="I78" s="203"/>
      <c r="J78" s="905"/>
      <c r="K78" s="217"/>
      <c r="L78" s="213"/>
      <c r="M78" s="214"/>
      <c r="N78" s="214"/>
      <c r="O78" s="214"/>
      <c r="P78" s="215"/>
      <c r="Q78" s="216"/>
      <c r="R78" s="215"/>
      <c r="S78" s="215"/>
      <c r="T78" s="217"/>
      <c r="U78" s="382" t="str">
        <f t="shared" si="3"/>
        <v/>
      </c>
      <c r="V78" s="480"/>
    </row>
    <row r="79" spans="1:22" x14ac:dyDescent="0.25">
      <c r="A79" s="56"/>
      <c r="B79" s="198"/>
      <c r="C79" s="146"/>
      <c r="D79" s="57"/>
      <c r="E79" s="58"/>
      <c r="F79" s="188"/>
      <c r="G79" s="189"/>
      <c r="H79" s="202"/>
      <c r="I79" s="203"/>
      <c r="J79" s="905"/>
      <c r="K79" s="217"/>
      <c r="L79" s="213"/>
      <c r="M79" s="214"/>
      <c r="N79" s="214"/>
      <c r="O79" s="214"/>
      <c r="P79" s="215"/>
      <c r="Q79" s="216"/>
      <c r="R79" s="215"/>
      <c r="S79" s="215"/>
      <c r="T79" s="217"/>
      <c r="U79" s="382" t="str">
        <f t="shared" si="3"/>
        <v/>
      </c>
      <c r="V79" s="480"/>
    </row>
    <row r="80" spans="1:22" x14ac:dyDescent="0.25">
      <c r="A80" s="56"/>
      <c r="B80" s="198"/>
      <c r="C80" s="146"/>
      <c r="D80" s="57"/>
      <c r="E80" s="58"/>
      <c r="F80" s="188"/>
      <c r="G80" s="189"/>
      <c r="H80" s="202"/>
      <c r="I80" s="203"/>
      <c r="J80" s="905"/>
      <c r="K80" s="217"/>
      <c r="L80" s="213"/>
      <c r="M80" s="214"/>
      <c r="N80" s="214"/>
      <c r="O80" s="214"/>
      <c r="P80" s="215"/>
      <c r="Q80" s="216"/>
      <c r="R80" s="215"/>
      <c r="S80" s="215"/>
      <c r="T80" s="217"/>
      <c r="U80" s="382" t="str">
        <f t="shared" si="3"/>
        <v/>
      </c>
      <c r="V80" s="480"/>
    </row>
    <row r="81" spans="1:22" x14ac:dyDescent="0.25">
      <c r="A81" s="56"/>
      <c r="B81" s="198"/>
      <c r="C81" s="146"/>
      <c r="D81" s="57"/>
      <c r="E81" s="58"/>
      <c r="F81" s="188"/>
      <c r="G81" s="189"/>
      <c r="H81" s="202"/>
      <c r="I81" s="203"/>
      <c r="J81" s="905"/>
      <c r="K81" s="217"/>
      <c r="L81" s="213"/>
      <c r="M81" s="214"/>
      <c r="N81" s="214"/>
      <c r="O81" s="214"/>
      <c r="P81" s="215"/>
      <c r="Q81" s="216"/>
      <c r="R81" s="215"/>
      <c r="S81" s="215"/>
      <c r="T81" s="217"/>
      <c r="U81" s="382" t="str">
        <f t="shared" si="3"/>
        <v/>
      </c>
      <c r="V81" s="480"/>
    </row>
    <row r="82" spans="1:22" x14ac:dyDescent="0.25">
      <c r="A82" s="56"/>
      <c r="B82" s="198"/>
      <c r="C82" s="146"/>
      <c r="D82" s="57"/>
      <c r="E82" s="58"/>
      <c r="F82" s="188"/>
      <c r="G82" s="189"/>
      <c r="H82" s="202"/>
      <c r="I82" s="203"/>
      <c r="J82" s="905"/>
      <c r="K82" s="217"/>
      <c r="L82" s="213"/>
      <c r="M82" s="214"/>
      <c r="N82" s="214"/>
      <c r="O82" s="214"/>
      <c r="P82" s="215"/>
      <c r="Q82" s="216"/>
      <c r="R82" s="215"/>
      <c r="S82" s="215"/>
      <c r="T82" s="217"/>
      <c r="U82" s="382" t="str">
        <f t="shared" ref="U82:U145" si="4">IF(SUM(H82:I82)=0,"",SUM(H82:I82))</f>
        <v/>
      </c>
      <c r="V82" s="480"/>
    </row>
    <row r="83" spans="1:22" x14ac:dyDescent="0.25">
      <c r="A83" s="56"/>
      <c r="B83" s="198"/>
      <c r="C83" s="146"/>
      <c r="D83" s="57"/>
      <c r="E83" s="58"/>
      <c r="F83" s="188"/>
      <c r="G83" s="189"/>
      <c r="H83" s="202"/>
      <c r="I83" s="203"/>
      <c r="J83" s="905"/>
      <c r="K83" s="217"/>
      <c r="L83" s="213"/>
      <c r="M83" s="214"/>
      <c r="N83" s="214"/>
      <c r="O83" s="214"/>
      <c r="P83" s="215"/>
      <c r="Q83" s="216"/>
      <c r="R83" s="215"/>
      <c r="S83" s="215"/>
      <c r="T83" s="217"/>
      <c r="U83" s="382" t="str">
        <f t="shared" si="4"/>
        <v/>
      </c>
      <c r="V83" s="480"/>
    </row>
    <row r="84" spans="1:22" x14ac:dyDescent="0.25">
      <c r="A84" s="56"/>
      <c r="B84" s="198"/>
      <c r="C84" s="146"/>
      <c r="D84" s="57"/>
      <c r="E84" s="58"/>
      <c r="F84" s="188"/>
      <c r="G84" s="189"/>
      <c r="H84" s="202"/>
      <c r="I84" s="203"/>
      <c r="J84" s="905"/>
      <c r="K84" s="217"/>
      <c r="L84" s="213"/>
      <c r="M84" s="214"/>
      <c r="N84" s="214"/>
      <c r="O84" s="214"/>
      <c r="P84" s="215"/>
      <c r="Q84" s="216"/>
      <c r="R84" s="215"/>
      <c r="S84" s="215"/>
      <c r="T84" s="217"/>
      <c r="U84" s="382" t="str">
        <f t="shared" si="4"/>
        <v/>
      </c>
      <c r="V84" s="480"/>
    </row>
    <row r="85" spans="1:22" x14ac:dyDescent="0.25">
      <c r="A85" s="56"/>
      <c r="B85" s="198"/>
      <c r="C85" s="146"/>
      <c r="D85" s="57"/>
      <c r="E85" s="58"/>
      <c r="F85" s="188"/>
      <c r="G85" s="189"/>
      <c r="H85" s="202"/>
      <c r="I85" s="203"/>
      <c r="J85" s="905"/>
      <c r="K85" s="217"/>
      <c r="L85" s="213"/>
      <c r="M85" s="214"/>
      <c r="N85" s="214"/>
      <c r="O85" s="214"/>
      <c r="P85" s="215"/>
      <c r="Q85" s="216"/>
      <c r="R85" s="215"/>
      <c r="S85" s="215"/>
      <c r="T85" s="217"/>
      <c r="U85" s="382" t="str">
        <f t="shared" si="4"/>
        <v/>
      </c>
      <c r="V85" s="480"/>
    </row>
    <row r="86" spans="1:22" x14ac:dyDescent="0.25">
      <c r="A86" s="56"/>
      <c r="B86" s="198"/>
      <c r="C86" s="146"/>
      <c r="D86" s="57"/>
      <c r="E86" s="58"/>
      <c r="F86" s="188"/>
      <c r="G86" s="189"/>
      <c r="H86" s="202"/>
      <c r="I86" s="203"/>
      <c r="J86" s="905"/>
      <c r="K86" s="217"/>
      <c r="L86" s="213"/>
      <c r="M86" s="214"/>
      <c r="N86" s="214"/>
      <c r="O86" s="214"/>
      <c r="P86" s="215"/>
      <c r="Q86" s="216"/>
      <c r="R86" s="215"/>
      <c r="S86" s="215"/>
      <c r="T86" s="217"/>
      <c r="U86" s="382" t="str">
        <f t="shared" si="4"/>
        <v/>
      </c>
      <c r="V86" s="480"/>
    </row>
    <row r="87" spans="1:22" x14ac:dyDescent="0.25">
      <c r="A87" s="56"/>
      <c r="B87" s="198"/>
      <c r="C87" s="146"/>
      <c r="D87" s="57"/>
      <c r="E87" s="58"/>
      <c r="F87" s="188"/>
      <c r="G87" s="189"/>
      <c r="H87" s="202"/>
      <c r="I87" s="203"/>
      <c r="J87" s="905"/>
      <c r="K87" s="217"/>
      <c r="L87" s="213"/>
      <c r="M87" s="214"/>
      <c r="N87" s="214"/>
      <c r="O87" s="214"/>
      <c r="P87" s="215"/>
      <c r="Q87" s="216"/>
      <c r="R87" s="215"/>
      <c r="S87" s="215"/>
      <c r="T87" s="217"/>
      <c r="U87" s="382" t="str">
        <f t="shared" si="4"/>
        <v/>
      </c>
      <c r="V87" s="480"/>
    </row>
    <row r="88" spans="1:22" x14ac:dyDescent="0.25">
      <c r="A88" s="56"/>
      <c r="B88" s="198"/>
      <c r="C88" s="146"/>
      <c r="D88" s="57"/>
      <c r="E88" s="58"/>
      <c r="F88" s="188"/>
      <c r="G88" s="189"/>
      <c r="H88" s="202"/>
      <c r="I88" s="203"/>
      <c r="J88" s="905"/>
      <c r="K88" s="217"/>
      <c r="L88" s="213"/>
      <c r="M88" s="214"/>
      <c r="N88" s="214"/>
      <c r="O88" s="214"/>
      <c r="P88" s="215"/>
      <c r="Q88" s="216"/>
      <c r="R88" s="215"/>
      <c r="S88" s="215"/>
      <c r="T88" s="217"/>
      <c r="U88" s="382" t="str">
        <f t="shared" si="4"/>
        <v/>
      </c>
      <c r="V88" s="480"/>
    </row>
    <row r="89" spans="1:22" x14ac:dyDescent="0.25">
      <c r="A89" s="56"/>
      <c r="B89" s="198"/>
      <c r="C89" s="146"/>
      <c r="D89" s="57"/>
      <c r="E89" s="58"/>
      <c r="F89" s="188"/>
      <c r="G89" s="189"/>
      <c r="H89" s="202"/>
      <c r="I89" s="203"/>
      <c r="J89" s="905"/>
      <c r="K89" s="217"/>
      <c r="L89" s="213"/>
      <c r="M89" s="214"/>
      <c r="N89" s="214"/>
      <c r="O89" s="214"/>
      <c r="P89" s="215"/>
      <c r="Q89" s="216"/>
      <c r="R89" s="215"/>
      <c r="S89" s="215"/>
      <c r="T89" s="217"/>
      <c r="U89" s="382" t="str">
        <f t="shared" si="4"/>
        <v/>
      </c>
      <c r="V89" s="480"/>
    </row>
    <row r="90" spans="1:22" x14ac:dyDescent="0.25">
      <c r="A90" s="56"/>
      <c r="B90" s="198"/>
      <c r="C90" s="146"/>
      <c r="D90" s="57"/>
      <c r="E90" s="58"/>
      <c r="F90" s="188"/>
      <c r="G90" s="189"/>
      <c r="H90" s="202"/>
      <c r="I90" s="203"/>
      <c r="J90" s="905"/>
      <c r="K90" s="217"/>
      <c r="L90" s="213"/>
      <c r="M90" s="214"/>
      <c r="N90" s="214"/>
      <c r="O90" s="214"/>
      <c r="P90" s="215"/>
      <c r="Q90" s="216"/>
      <c r="R90" s="215"/>
      <c r="S90" s="215"/>
      <c r="T90" s="217"/>
      <c r="U90" s="382" t="str">
        <f t="shared" si="4"/>
        <v/>
      </c>
      <c r="V90" s="480"/>
    </row>
    <row r="91" spans="1:22" x14ac:dyDescent="0.25">
      <c r="A91" s="56"/>
      <c r="B91" s="198"/>
      <c r="C91" s="146"/>
      <c r="D91" s="57"/>
      <c r="E91" s="58"/>
      <c r="F91" s="188"/>
      <c r="G91" s="189"/>
      <c r="H91" s="202"/>
      <c r="I91" s="203"/>
      <c r="J91" s="905"/>
      <c r="K91" s="217"/>
      <c r="L91" s="213"/>
      <c r="M91" s="214"/>
      <c r="N91" s="214"/>
      <c r="O91" s="214"/>
      <c r="P91" s="215"/>
      <c r="Q91" s="216"/>
      <c r="R91" s="215"/>
      <c r="S91" s="215"/>
      <c r="T91" s="217"/>
      <c r="U91" s="382" t="str">
        <f t="shared" si="4"/>
        <v/>
      </c>
      <c r="V91" s="480"/>
    </row>
    <row r="92" spans="1:22" x14ac:dyDescent="0.25">
      <c r="A92" s="56"/>
      <c r="B92" s="198"/>
      <c r="C92" s="146"/>
      <c r="D92" s="57"/>
      <c r="E92" s="58"/>
      <c r="F92" s="188"/>
      <c r="G92" s="189"/>
      <c r="H92" s="202"/>
      <c r="I92" s="203"/>
      <c r="J92" s="905"/>
      <c r="K92" s="217"/>
      <c r="L92" s="213"/>
      <c r="M92" s="214"/>
      <c r="N92" s="214"/>
      <c r="O92" s="214"/>
      <c r="P92" s="215"/>
      <c r="Q92" s="216"/>
      <c r="R92" s="215"/>
      <c r="S92" s="215"/>
      <c r="T92" s="217"/>
      <c r="U92" s="382" t="str">
        <f t="shared" si="4"/>
        <v/>
      </c>
      <c r="V92" s="480"/>
    </row>
    <row r="93" spans="1:22" x14ac:dyDescent="0.25">
      <c r="A93" s="56"/>
      <c r="B93" s="198"/>
      <c r="C93" s="146"/>
      <c r="D93" s="57"/>
      <c r="E93" s="58"/>
      <c r="F93" s="188"/>
      <c r="G93" s="189"/>
      <c r="H93" s="202"/>
      <c r="I93" s="203"/>
      <c r="J93" s="905"/>
      <c r="K93" s="217"/>
      <c r="L93" s="213"/>
      <c r="M93" s="214"/>
      <c r="N93" s="214"/>
      <c r="O93" s="214"/>
      <c r="P93" s="215"/>
      <c r="Q93" s="216"/>
      <c r="R93" s="215"/>
      <c r="S93" s="215"/>
      <c r="T93" s="217"/>
      <c r="U93" s="382" t="str">
        <f t="shared" si="4"/>
        <v/>
      </c>
      <c r="V93" s="480"/>
    </row>
    <row r="94" spans="1:22" x14ac:dyDescent="0.25">
      <c r="A94" s="56"/>
      <c r="B94" s="198"/>
      <c r="C94" s="146"/>
      <c r="D94" s="57"/>
      <c r="E94" s="58"/>
      <c r="F94" s="188"/>
      <c r="G94" s="189"/>
      <c r="H94" s="202"/>
      <c r="I94" s="203"/>
      <c r="J94" s="905"/>
      <c r="K94" s="217"/>
      <c r="L94" s="213"/>
      <c r="M94" s="214"/>
      <c r="N94" s="214"/>
      <c r="O94" s="214"/>
      <c r="P94" s="215"/>
      <c r="Q94" s="216"/>
      <c r="R94" s="215"/>
      <c r="S94" s="215"/>
      <c r="T94" s="217"/>
      <c r="U94" s="382" t="str">
        <f t="shared" si="4"/>
        <v/>
      </c>
      <c r="V94" s="480"/>
    </row>
    <row r="95" spans="1:22" x14ac:dyDescent="0.25">
      <c r="A95" s="56"/>
      <c r="B95" s="198"/>
      <c r="C95" s="146"/>
      <c r="D95" s="57"/>
      <c r="E95" s="58"/>
      <c r="F95" s="188"/>
      <c r="G95" s="189"/>
      <c r="H95" s="202"/>
      <c r="I95" s="203"/>
      <c r="J95" s="905"/>
      <c r="K95" s="217"/>
      <c r="L95" s="213"/>
      <c r="M95" s="214"/>
      <c r="N95" s="214"/>
      <c r="O95" s="214"/>
      <c r="P95" s="215"/>
      <c r="Q95" s="216"/>
      <c r="R95" s="215"/>
      <c r="S95" s="215"/>
      <c r="T95" s="217"/>
      <c r="U95" s="382" t="str">
        <f t="shared" si="4"/>
        <v/>
      </c>
      <c r="V95" s="480"/>
    </row>
    <row r="96" spans="1:22" x14ac:dyDescent="0.25">
      <c r="A96" s="56"/>
      <c r="B96" s="198"/>
      <c r="C96" s="146"/>
      <c r="D96" s="57"/>
      <c r="E96" s="58"/>
      <c r="F96" s="188"/>
      <c r="G96" s="189"/>
      <c r="H96" s="202"/>
      <c r="I96" s="203"/>
      <c r="J96" s="905"/>
      <c r="K96" s="217"/>
      <c r="L96" s="213"/>
      <c r="M96" s="214"/>
      <c r="N96" s="214"/>
      <c r="O96" s="214"/>
      <c r="P96" s="215"/>
      <c r="Q96" s="216"/>
      <c r="R96" s="215"/>
      <c r="S96" s="215"/>
      <c r="T96" s="217"/>
      <c r="U96" s="382" t="str">
        <f t="shared" si="4"/>
        <v/>
      </c>
      <c r="V96" s="480"/>
    </row>
    <row r="97" spans="1:22" x14ac:dyDescent="0.25">
      <c r="A97" s="56"/>
      <c r="B97" s="198"/>
      <c r="C97" s="146"/>
      <c r="D97" s="57"/>
      <c r="E97" s="58"/>
      <c r="F97" s="188"/>
      <c r="G97" s="189"/>
      <c r="H97" s="202"/>
      <c r="I97" s="203"/>
      <c r="J97" s="905"/>
      <c r="K97" s="217"/>
      <c r="L97" s="213"/>
      <c r="M97" s="214"/>
      <c r="N97" s="214"/>
      <c r="O97" s="214"/>
      <c r="P97" s="215"/>
      <c r="Q97" s="216"/>
      <c r="R97" s="215"/>
      <c r="S97" s="215"/>
      <c r="T97" s="217"/>
      <c r="U97" s="382" t="str">
        <f t="shared" si="4"/>
        <v/>
      </c>
      <c r="V97" s="480"/>
    </row>
    <row r="98" spans="1:22" x14ac:dyDescent="0.25">
      <c r="A98" s="56"/>
      <c r="B98" s="198"/>
      <c r="C98" s="146"/>
      <c r="D98" s="57"/>
      <c r="E98" s="58"/>
      <c r="F98" s="188"/>
      <c r="G98" s="189"/>
      <c r="H98" s="202"/>
      <c r="I98" s="203"/>
      <c r="J98" s="905"/>
      <c r="K98" s="217"/>
      <c r="L98" s="213"/>
      <c r="M98" s="214"/>
      <c r="N98" s="214"/>
      <c r="O98" s="214"/>
      <c r="P98" s="215"/>
      <c r="Q98" s="216"/>
      <c r="R98" s="215"/>
      <c r="S98" s="215"/>
      <c r="T98" s="217"/>
      <c r="U98" s="382" t="str">
        <f t="shared" si="4"/>
        <v/>
      </c>
      <c r="V98" s="480"/>
    </row>
    <row r="99" spans="1:22" x14ac:dyDescent="0.25">
      <c r="A99" s="56"/>
      <c r="B99" s="198"/>
      <c r="C99" s="146"/>
      <c r="D99" s="57"/>
      <c r="E99" s="58"/>
      <c r="F99" s="188"/>
      <c r="G99" s="189"/>
      <c r="H99" s="202"/>
      <c r="I99" s="203"/>
      <c r="J99" s="905"/>
      <c r="K99" s="217"/>
      <c r="L99" s="213"/>
      <c r="M99" s="214"/>
      <c r="N99" s="214"/>
      <c r="O99" s="214"/>
      <c r="P99" s="215"/>
      <c r="Q99" s="216"/>
      <c r="R99" s="215"/>
      <c r="S99" s="215"/>
      <c r="T99" s="217"/>
      <c r="U99" s="382" t="str">
        <f t="shared" si="4"/>
        <v/>
      </c>
      <c r="V99" s="480"/>
    </row>
    <row r="100" spans="1:22" x14ac:dyDescent="0.25">
      <c r="A100" s="56"/>
      <c r="B100" s="198"/>
      <c r="C100" s="146"/>
      <c r="D100" s="57"/>
      <c r="E100" s="58"/>
      <c r="F100" s="188"/>
      <c r="G100" s="189"/>
      <c r="H100" s="202"/>
      <c r="I100" s="203"/>
      <c r="J100" s="905"/>
      <c r="K100" s="217"/>
      <c r="L100" s="213"/>
      <c r="M100" s="214"/>
      <c r="N100" s="214"/>
      <c r="O100" s="214"/>
      <c r="P100" s="215"/>
      <c r="Q100" s="216"/>
      <c r="R100" s="215"/>
      <c r="S100" s="215"/>
      <c r="T100" s="217"/>
      <c r="U100" s="382" t="str">
        <f t="shared" si="4"/>
        <v/>
      </c>
      <c r="V100" s="480"/>
    </row>
    <row r="101" spans="1:22" x14ac:dyDescent="0.25">
      <c r="A101" s="56"/>
      <c r="B101" s="198"/>
      <c r="C101" s="146"/>
      <c r="D101" s="57"/>
      <c r="E101" s="58"/>
      <c r="F101" s="188"/>
      <c r="G101" s="189"/>
      <c r="H101" s="202"/>
      <c r="I101" s="203"/>
      <c r="J101" s="905"/>
      <c r="K101" s="217"/>
      <c r="L101" s="213"/>
      <c r="M101" s="214"/>
      <c r="N101" s="214"/>
      <c r="O101" s="214"/>
      <c r="P101" s="215"/>
      <c r="Q101" s="216"/>
      <c r="R101" s="215"/>
      <c r="S101" s="215"/>
      <c r="T101" s="217"/>
      <c r="U101" s="382" t="str">
        <f t="shared" si="4"/>
        <v/>
      </c>
      <c r="V101" s="480"/>
    </row>
    <row r="102" spans="1:22" x14ac:dyDescent="0.25">
      <c r="A102" s="56"/>
      <c r="B102" s="198"/>
      <c r="C102" s="146"/>
      <c r="D102" s="57"/>
      <c r="E102" s="58"/>
      <c r="F102" s="188"/>
      <c r="G102" s="189"/>
      <c r="H102" s="202"/>
      <c r="I102" s="203"/>
      <c r="J102" s="905"/>
      <c r="K102" s="217"/>
      <c r="L102" s="213"/>
      <c r="M102" s="214"/>
      <c r="N102" s="214"/>
      <c r="O102" s="214"/>
      <c r="P102" s="215"/>
      <c r="Q102" s="216"/>
      <c r="R102" s="215"/>
      <c r="S102" s="215"/>
      <c r="T102" s="217"/>
      <c r="U102" s="382" t="str">
        <f t="shared" si="4"/>
        <v/>
      </c>
      <c r="V102" s="480"/>
    </row>
    <row r="103" spans="1:22" x14ac:dyDescent="0.25">
      <c r="A103" s="56"/>
      <c r="B103" s="198"/>
      <c r="C103" s="146"/>
      <c r="D103" s="57"/>
      <c r="E103" s="58"/>
      <c r="F103" s="188"/>
      <c r="G103" s="189"/>
      <c r="H103" s="202"/>
      <c r="I103" s="203"/>
      <c r="J103" s="905"/>
      <c r="K103" s="217"/>
      <c r="L103" s="213"/>
      <c r="M103" s="214"/>
      <c r="N103" s="214"/>
      <c r="O103" s="214"/>
      <c r="P103" s="215"/>
      <c r="Q103" s="216"/>
      <c r="R103" s="215"/>
      <c r="S103" s="215"/>
      <c r="T103" s="217"/>
      <c r="U103" s="382" t="str">
        <f t="shared" si="4"/>
        <v/>
      </c>
      <c r="V103" s="480"/>
    </row>
    <row r="104" spans="1:22" x14ac:dyDescent="0.25">
      <c r="A104" s="56"/>
      <c r="B104" s="198"/>
      <c r="C104" s="146"/>
      <c r="D104" s="57"/>
      <c r="E104" s="58"/>
      <c r="F104" s="188"/>
      <c r="G104" s="189"/>
      <c r="H104" s="202"/>
      <c r="I104" s="203"/>
      <c r="J104" s="905"/>
      <c r="K104" s="217"/>
      <c r="L104" s="213"/>
      <c r="M104" s="214"/>
      <c r="N104" s="214"/>
      <c r="O104" s="214"/>
      <c r="P104" s="215"/>
      <c r="Q104" s="216"/>
      <c r="R104" s="215"/>
      <c r="S104" s="215"/>
      <c r="T104" s="217"/>
      <c r="U104" s="382" t="str">
        <f t="shared" si="4"/>
        <v/>
      </c>
      <c r="V104" s="480"/>
    </row>
    <row r="105" spans="1:22" x14ac:dyDescent="0.25">
      <c r="A105" s="56"/>
      <c r="B105" s="198"/>
      <c r="C105" s="146"/>
      <c r="D105" s="57"/>
      <c r="E105" s="58"/>
      <c r="F105" s="188"/>
      <c r="G105" s="189"/>
      <c r="H105" s="202"/>
      <c r="I105" s="203"/>
      <c r="J105" s="905"/>
      <c r="K105" s="217"/>
      <c r="L105" s="213"/>
      <c r="M105" s="214"/>
      <c r="N105" s="214"/>
      <c r="O105" s="214"/>
      <c r="P105" s="215"/>
      <c r="Q105" s="216"/>
      <c r="R105" s="215"/>
      <c r="S105" s="215"/>
      <c r="T105" s="217"/>
      <c r="U105" s="382" t="str">
        <f t="shared" si="4"/>
        <v/>
      </c>
      <c r="V105" s="480"/>
    </row>
    <row r="106" spans="1:22" x14ac:dyDescent="0.25">
      <c r="A106" s="56"/>
      <c r="B106" s="198"/>
      <c r="C106" s="146"/>
      <c r="D106" s="57"/>
      <c r="E106" s="58"/>
      <c r="F106" s="188"/>
      <c r="G106" s="189"/>
      <c r="H106" s="202"/>
      <c r="I106" s="203"/>
      <c r="J106" s="905"/>
      <c r="K106" s="217"/>
      <c r="L106" s="213"/>
      <c r="M106" s="214"/>
      <c r="N106" s="214"/>
      <c r="O106" s="214"/>
      <c r="P106" s="215"/>
      <c r="Q106" s="216"/>
      <c r="R106" s="215"/>
      <c r="S106" s="215"/>
      <c r="T106" s="217"/>
      <c r="U106" s="382" t="str">
        <f t="shared" si="4"/>
        <v/>
      </c>
      <c r="V106" s="480"/>
    </row>
    <row r="107" spans="1:22" x14ac:dyDescent="0.25">
      <c r="A107" s="56"/>
      <c r="B107" s="198"/>
      <c r="C107" s="146"/>
      <c r="D107" s="57"/>
      <c r="E107" s="58"/>
      <c r="F107" s="188"/>
      <c r="G107" s="189"/>
      <c r="H107" s="202"/>
      <c r="I107" s="203"/>
      <c r="J107" s="905"/>
      <c r="K107" s="217"/>
      <c r="L107" s="213"/>
      <c r="M107" s="214"/>
      <c r="N107" s="214"/>
      <c r="O107" s="214"/>
      <c r="P107" s="215"/>
      <c r="Q107" s="216"/>
      <c r="R107" s="215"/>
      <c r="S107" s="215"/>
      <c r="T107" s="217"/>
      <c r="U107" s="382" t="str">
        <f t="shared" si="4"/>
        <v/>
      </c>
      <c r="V107" s="480"/>
    </row>
    <row r="108" spans="1:22" x14ac:dyDescent="0.25">
      <c r="A108" s="56"/>
      <c r="B108" s="198"/>
      <c r="C108" s="146"/>
      <c r="D108" s="57"/>
      <c r="E108" s="58"/>
      <c r="F108" s="188"/>
      <c r="G108" s="189"/>
      <c r="H108" s="202"/>
      <c r="I108" s="203"/>
      <c r="J108" s="905"/>
      <c r="K108" s="217"/>
      <c r="L108" s="213"/>
      <c r="M108" s="214"/>
      <c r="N108" s="214"/>
      <c r="O108" s="214"/>
      <c r="P108" s="215"/>
      <c r="Q108" s="216"/>
      <c r="R108" s="215"/>
      <c r="S108" s="215"/>
      <c r="T108" s="217"/>
      <c r="U108" s="382" t="str">
        <f t="shared" si="4"/>
        <v/>
      </c>
      <c r="V108" s="480"/>
    </row>
    <row r="109" spans="1:22" x14ac:dyDescent="0.25">
      <c r="A109" s="56"/>
      <c r="B109" s="198"/>
      <c r="C109" s="146"/>
      <c r="D109" s="57"/>
      <c r="E109" s="58"/>
      <c r="F109" s="188"/>
      <c r="G109" s="189"/>
      <c r="H109" s="202"/>
      <c r="I109" s="203"/>
      <c r="J109" s="905"/>
      <c r="K109" s="217"/>
      <c r="L109" s="213"/>
      <c r="M109" s="214"/>
      <c r="N109" s="214"/>
      <c r="O109" s="214"/>
      <c r="P109" s="215"/>
      <c r="Q109" s="216"/>
      <c r="R109" s="215"/>
      <c r="S109" s="215"/>
      <c r="T109" s="217"/>
      <c r="U109" s="382" t="str">
        <f t="shared" si="4"/>
        <v/>
      </c>
      <c r="V109" s="480"/>
    </row>
    <row r="110" spans="1:22" x14ac:dyDescent="0.25">
      <c r="A110" s="56"/>
      <c r="B110" s="198"/>
      <c r="C110" s="146"/>
      <c r="D110" s="57"/>
      <c r="E110" s="58"/>
      <c r="F110" s="188"/>
      <c r="G110" s="189"/>
      <c r="H110" s="202"/>
      <c r="I110" s="203"/>
      <c r="J110" s="905"/>
      <c r="K110" s="217"/>
      <c r="L110" s="213"/>
      <c r="M110" s="214"/>
      <c r="N110" s="214"/>
      <c r="O110" s="214"/>
      <c r="P110" s="215"/>
      <c r="Q110" s="216"/>
      <c r="R110" s="215"/>
      <c r="S110" s="215"/>
      <c r="T110" s="217"/>
      <c r="U110" s="382" t="str">
        <f t="shared" si="4"/>
        <v/>
      </c>
      <c r="V110" s="480"/>
    </row>
    <row r="111" spans="1:22" x14ac:dyDescent="0.25">
      <c r="A111" s="56"/>
      <c r="B111" s="198"/>
      <c r="C111" s="146"/>
      <c r="D111" s="57"/>
      <c r="E111" s="58"/>
      <c r="F111" s="188"/>
      <c r="G111" s="189"/>
      <c r="H111" s="202"/>
      <c r="I111" s="203"/>
      <c r="J111" s="905"/>
      <c r="K111" s="217"/>
      <c r="L111" s="213"/>
      <c r="M111" s="214"/>
      <c r="N111" s="214"/>
      <c r="O111" s="214"/>
      <c r="P111" s="215"/>
      <c r="Q111" s="216"/>
      <c r="R111" s="215"/>
      <c r="S111" s="215"/>
      <c r="T111" s="217"/>
      <c r="U111" s="382" t="str">
        <f t="shared" si="4"/>
        <v/>
      </c>
      <c r="V111" s="480"/>
    </row>
    <row r="112" spans="1:22" x14ac:dyDescent="0.25">
      <c r="A112" s="56"/>
      <c r="B112" s="198"/>
      <c r="C112" s="146"/>
      <c r="D112" s="57"/>
      <c r="E112" s="58"/>
      <c r="F112" s="188"/>
      <c r="G112" s="189"/>
      <c r="H112" s="202"/>
      <c r="I112" s="203"/>
      <c r="J112" s="905"/>
      <c r="K112" s="217"/>
      <c r="L112" s="213"/>
      <c r="M112" s="214"/>
      <c r="N112" s="214"/>
      <c r="O112" s="214"/>
      <c r="P112" s="215"/>
      <c r="Q112" s="216"/>
      <c r="R112" s="215"/>
      <c r="S112" s="215"/>
      <c r="T112" s="217"/>
      <c r="U112" s="382" t="str">
        <f t="shared" si="4"/>
        <v/>
      </c>
      <c r="V112" s="480"/>
    </row>
    <row r="113" spans="1:22" x14ac:dyDescent="0.25">
      <c r="A113" s="56"/>
      <c r="B113" s="198"/>
      <c r="C113" s="146"/>
      <c r="D113" s="57"/>
      <c r="E113" s="58"/>
      <c r="F113" s="188"/>
      <c r="G113" s="189"/>
      <c r="H113" s="202"/>
      <c r="I113" s="203"/>
      <c r="J113" s="905"/>
      <c r="K113" s="217"/>
      <c r="L113" s="213"/>
      <c r="M113" s="214"/>
      <c r="N113" s="214"/>
      <c r="O113" s="214"/>
      <c r="P113" s="215"/>
      <c r="Q113" s="216"/>
      <c r="R113" s="215"/>
      <c r="S113" s="215"/>
      <c r="T113" s="217"/>
      <c r="U113" s="382" t="str">
        <f t="shared" si="4"/>
        <v/>
      </c>
      <c r="V113" s="480"/>
    </row>
    <row r="114" spans="1:22" x14ac:dyDescent="0.25">
      <c r="A114" s="56"/>
      <c r="B114" s="198"/>
      <c r="C114" s="146"/>
      <c r="D114" s="57"/>
      <c r="E114" s="58"/>
      <c r="F114" s="188"/>
      <c r="G114" s="189"/>
      <c r="H114" s="202"/>
      <c r="I114" s="203"/>
      <c r="J114" s="905"/>
      <c r="K114" s="217"/>
      <c r="L114" s="213"/>
      <c r="M114" s="214"/>
      <c r="N114" s="214"/>
      <c r="O114" s="214"/>
      <c r="P114" s="215"/>
      <c r="Q114" s="216"/>
      <c r="R114" s="215"/>
      <c r="S114" s="215"/>
      <c r="T114" s="217"/>
      <c r="U114" s="382" t="str">
        <f t="shared" si="4"/>
        <v/>
      </c>
      <c r="V114" s="480"/>
    </row>
    <row r="115" spans="1:22" x14ac:dyDescent="0.25">
      <c r="A115" s="56"/>
      <c r="B115" s="198"/>
      <c r="C115" s="146"/>
      <c r="D115" s="57"/>
      <c r="E115" s="58"/>
      <c r="F115" s="188"/>
      <c r="G115" s="189"/>
      <c r="H115" s="202"/>
      <c r="I115" s="203"/>
      <c r="J115" s="905"/>
      <c r="K115" s="217"/>
      <c r="L115" s="213"/>
      <c r="M115" s="214"/>
      <c r="N115" s="214"/>
      <c r="O115" s="214"/>
      <c r="P115" s="215"/>
      <c r="Q115" s="216"/>
      <c r="R115" s="215"/>
      <c r="S115" s="215"/>
      <c r="T115" s="217"/>
      <c r="U115" s="382" t="str">
        <f t="shared" si="4"/>
        <v/>
      </c>
      <c r="V115" s="480"/>
    </row>
    <row r="116" spans="1:22" x14ac:dyDescent="0.25">
      <c r="A116" s="56"/>
      <c r="B116" s="198"/>
      <c r="C116" s="146"/>
      <c r="D116" s="57"/>
      <c r="E116" s="58"/>
      <c r="F116" s="188"/>
      <c r="G116" s="189"/>
      <c r="H116" s="202"/>
      <c r="I116" s="203"/>
      <c r="J116" s="905"/>
      <c r="K116" s="217"/>
      <c r="L116" s="213"/>
      <c r="M116" s="214"/>
      <c r="N116" s="214"/>
      <c r="O116" s="214"/>
      <c r="P116" s="215"/>
      <c r="Q116" s="216"/>
      <c r="R116" s="215"/>
      <c r="S116" s="215"/>
      <c r="T116" s="217"/>
      <c r="U116" s="382" t="str">
        <f t="shared" si="4"/>
        <v/>
      </c>
      <c r="V116" s="480"/>
    </row>
    <row r="117" spans="1:22" x14ac:dyDescent="0.25">
      <c r="A117" s="56"/>
      <c r="B117" s="198"/>
      <c r="C117" s="146"/>
      <c r="D117" s="57"/>
      <c r="E117" s="58"/>
      <c r="F117" s="188"/>
      <c r="G117" s="189"/>
      <c r="H117" s="202"/>
      <c r="I117" s="203"/>
      <c r="J117" s="905"/>
      <c r="K117" s="217"/>
      <c r="L117" s="213"/>
      <c r="M117" s="214"/>
      <c r="N117" s="214"/>
      <c r="O117" s="214"/>
      <c r="P117" s="215"/>
      <c r="Q117" s="216"/>
      <c r="R117" s="215"/>
      <c r="S117" s="215"/>
      <c r="T117" s="217"/>
      <c r="U117" s="382" t="str">
        <f t="shared" si="4"/>
        <v/>
      </c>
      <c r="V117" s="480"/>
    </row>
    <row r="118" spans="1:22" x14ac:dyDescent="0.25">
      <c r="A118" s="56"/>
      <c r="B118" s="198"/>
      <c r="C118" s="146"/>
      <c r="D118" s="57"/>
      <c r="E118" s="58"/>
      <c r="F118" s="188"/>
      <c r="G118" s="189"/>
      <c r="H118" s="202"/>
      <c r="I118" s="203"/>
      <c r="J118" s="905"/>
      <c r="K118" s="217"/>
      <c r="L118" s="213"/>
      <c r="M118" s="214"/>
      <c r="N118" s="214"/>
      <c r="O118" s="214"/>
      <c r="P118" s="215"/>
      <c r="Q118" s="216"/>
      <c r="R118" s="215"/>
      <c r="S118" s="215"/>
      <c r="T118" s="217"/>
      <c r="U118" s="382" t="str">
        <f t="shared" si="4"/>
        <v/>
      </c>
      <c r="V118" s="480"/>
    </row>
    <row r="119" spans="1:22" x14ac:dyDescent="0.25">
      <c r="A119" s="56"/>
      <c r="B119" s="198"/>
      <c r="C119" s="146"/>
      <c r="D119" s="57"/>
      <c r="E119" s="58"/>
      <c r="F119" s="188"/>
      <c r="G119" s="189"/>
      <c r="H119" s="202"/>
      <c r="I119" s="203"/>
      <c r="J119" s="905"/>
      <c r="K119" s="217"/>
      <c r="L119" s="213"/>
      <c r="M119" s="214"/>
      <c r="N119" s="214"/>
      <c r="O119" s="214"/>
      <c r="P119" s="215"/>
      <c r="Q119" s="216"/>
      <c r="R119" s="215"/>
      <c r="S119" s="215"/>
      <c r="T119" s="217"/>
      <c r="U119" s="382" t="str">
        <f t="shared" si="4"/>
        <v/>
      </c>
      <c r="V119" s="480"/>
    </row>
    <row r="120" spans="1:22" x14ac:dyDescent="0.25">
      <c r="A120" s="56"/>
      <c r="B120" s="198"/>
      <c r="C120" s="146"/>
      <c r="D120" s="57"/>
      <c r="E120" s="58"/>
      <c r="F120" s="188"/>
      <c r="G120" s="189"/>
      <c r="H120" s="202"/>
      <c r="I120" s="203"/>
      <c r="J120" s="905"/>
      <c r="K120" s="217"/>
      <c r="L120" s="213"/>
      <c r="M120" s="214"/>
      <c r="N120" s="214"/>
      <c r="O120" s="214"/>
      <c r="P120" s="215"/>
      <c r="Q120" s="216"/>
      <c r="R120" s="215"/>
      <c r="S120" s="215"/>
      <c r="T120" s="217"/>
      <c r="U120" s="382" t="str">
        <f t="shared" si="4"/>
        <v/>
      </c>
      <c r="V120" s="480"/>
    </row>
    <row r="121" spans="1:22" x14ac:dyDescent="0.25">
      <c r="A121" s="56"/>
      <c r="B121" s="198"/>
      <c r="C121" s="146"/>
      <c r="D121" s="57"/>
      <c r="E121" s="58"/>
      <c r="F121" s="188"/>
      <c r="G121" s="189"/>
      <c r="H121" s="202"/>
      <c r="I121" s="203"/>
      <c r="J121" s="905"/>
      <c r="K121" s="217"/>
      <c r="L121" s="213"/>
      <c r="M121" s="214"/>
      <c r="N121" s="214"/>
      <c r="O121" s="214"/>
      <c r="P121" s="215"/>
      <c r="Q121" s="216"/>
      <c r="R121" s="215"/>
      <c r="S121" s="215"/>
      <c r="T121" s="217"/>
      <c r="U121" s="382" t="str">
        <f t="shared" si="4"/>
        <v/>
      </c>
      <c r="V121" s="480"/>
    </row>
    <row r="122" spans="1:22" x14ac:dyDescent="0.25">
      <c r="A122" s="56"/>
      <c r="B122" s="198"/>
      <c r="C122" s="146"/>
      <c r="D122" s="57"/>
      <c r="E122" s="58"/>
      <c r="F122" s="188"/>
      <c r="G122" s="189"/>
      <c r="H122" s="202"/>
      <c r="I122" s="203"/>
      <c r="J122" s="905"/>
      <c r="K122" s="217"/>
      <c r="L122" s="213"/>
      <c r="M122" s="214"/>
      <c r="N122" s="214"/>
      <c r="O122" s="214"/>
      <c r="P122" s="215"/>
      <c r="Q122" s="216"/>
      <c r="R122" s="215"/>
      <c r="S122" s="215"/>
      <c r="T122" s="217"/>
      <c r="U122" s="382" t="str">
        <f t="shared" si="4"/>
        <v/>
      </c>
      <c r="V122" s="480"/>
    </row>
    <row r="123" spans="1:22" x14ac:dyDescent="0.25">
      <c r="A123" s="56"/>
      <c r="B123" s="198"/>
      <c r="C123" s="146"/>
      <c r="D123" s="57"/>
      <c r="E123" s="58"/>
      <c r="F123" s="188"/>
      <c r="G123" s="189"/>
      <c r="H123" s="202"/>
      <c r="I123" s="203"/>
      <c r="J123" s="905"/>
      <c r="K123" s="217"/>
      <c r="L123" s="213"/>
      <c r="M123" s="214"/>
      <c r="N123" s="214"/>
      <c r="O123" s="214"/>
      <c r="P123" s="215"/>
      <c r="Q123" s="216"/>
      <c r="R123" s="215"/>
      <c r="S123" s="215"/>
      <c r="T123" s="217"/>
      <c r="U123" s="382" t="str">
        <f t="shared" si="4"/>
        <v/>
      </c>
      <c r="V123" s="480"/>
    </row>
    <row r="124" spans="1:22" x14ac:dyDescent="0.25">
      <c r="A124" s="56"/>
      <c r="B124" s="198"/>
      <c r="C124" s="146"/>
      <c r="D124" s="57"/>
      <c r="E124" s="58"/>
      <c r="F124" s="188"/>
      <c r="G124" s="189"/>
      <c r="H124" s="202"/>
      <c r="I124" s="203"/>
      <c r="J124" s="905"/>
      <c r="K124" s="217"/>
      <c r="L124" s="213"/>
      <c r="M124" s="214"/>
      <c r="N124" s="214"/>
      <c r="O124" s="214"/>
      <c r="P124" s="215"/>
      <c r="Q124" s="216"/>
      <c r="R124" s="215"/>
      <c r="S124" s="215"/>
      <c r="T124" s="217"/>
      <c r="U124" s="382" t="str">
        <f t="shared" si="4"/>
        <v/>
      </c>
      <c r="V124" s="480"/>
    </row>
    <row r="125" spans="1:22" x14ac:dyDescent="0.25">
      <c r="A125" s="56"/>
      <c r="B125" s="198"/>
      <c r="C125" s="146"/>
      <c r="D125" s="57"/>
      <c r="E125" s="58"/>
      <c r="F125" s="188"/>
      <c r="G125" s="189"/>
      <c r="H125" s="202"/>
      <c r="I125" s="203"/>
      <c r="J125" s="905"/>
      <c r="K125" s="217"/>
      <c r="L125" s="213"/>
      <c r="M125" s="214"/>
      <c r="N125" s="214"/>
      <c r="O125" s="214"/>
      <c r="P125" s="215"/>
      <c r="Q125" s="216"/>
      <c r="R125" s="215"/>
      <c r="S125" s="215"/>
      <c r="T125" s="217"/>
      <c r="U125" s="382" t="str">
        <f t="shared" si="4"/>
        <v/>
      </c>
      <c r="V125" s="480"/>
    </row>
    <row r="126" spans="1:22" x14ac:dyDescent="0.25">
      <c r="A126" s="56"/>
      <c r="B126" s="198"/>
      <c r="C126" s="146"/>
      <c r="D126" s="57"/>
      <c r="E126" s="58"/>
      <c r="F126" s="188"/>
      <c r="G126" s="189"/>
      <c r="H126" s="202"/>
      <c r="I126" s="203"/>
      <c r="J126" s="905"/>
      <c r="K126" s="217"/>
      <c r="L126" s="213"/>
      <c r="M126" s="214"/>
      <c r="N126" s="214"/>
      <c r="O126" s="214"/>
      <c r="P126" s="215"/>
      <c r="Q126" s="216"/>
      <c r="R126" s="215"/>
      <c r="S126" s="215"/>
      <c r="T126" s="217"/>
      <c r="U126" s="382" t="str">
        <f t="shared" si="4"/>
        <v/>
      </c>
      <c r="V126" s="480"/>
    </row>
    <row r="127" spans="1:22" x14ac:dyDescent="0.25">
      <c r="A127" s="56"/>
      <c r="B127" s="198"/>
      <c r="C127" s="146"/>
      <c r="D127" s="57"/>
      <c r="E127" s="58"/>
      <c r="F127" s="188"/>
      <c r="G127" s="189"/>
      <c r="H127" s="202"/>
      <c r="I127" s="203"/>
      <c r="J127" s="905"/>
      <c r="K127" s="217"/>
      <c r="L127" s="213"/>
      <c r="M127" s="214"/>
      <c r="N127" s="214"/>
      <c r="O127" s="214"/>
      <c r="P127" s="215"/>
      <c r="Q127" s="216"/>
      <c r="R127" s="215"/>
      <c r="S127" s="215"/>
      <c r="T127" s="217"/>
      <c r="U127" s="382" t="str">
        <f t="shared" si="4"/>
        <v/>
      </c>
      <c r="V127" s="480"/>
    </row>
    <row r="128" spans="1:22" x14ac:dyDescent="0.25">
      <c r="A128" s="56"/>
      <c r="B128" s="198"/>
      <c r="C128" s="146"/>
      <c r="D128" s="57"/>
      <c r="E128" s="58"/>
      <c r="F128" s="188"/>
      <c r="G128" s="189"/>
      <c r="H128" s="202"/>
      <c r="I128" s="203"/>
      <c r="J128" s="905"/>
      <c r="K128" s="217"/>
      <c r="L128" s="213"/>
      <c r="M128" s="214"/>
      <c r="N128" s="214"/>
      <c r="O128" s="214"/>
      <c r="P128" s="215"/>
      <c r="Q128" s="216"/>
      <c r="R128" s="215"/>
      <c r="S128" s="215"/>
      <c r="T128" s="217"/>
      <c r="U128" s="382" t="str">
        <f t="shared" si="4"/>
        <v/>
      </c>
      <c r="V128" s="480"/>
    </row>
    <row r="129" spans="1:22" x14ac:dyDescent="0.25">
      <c r="A129" s="56"/>
      <c r="B129" s="198"/>
      <c r="C129" s="146"/>
      <c r="D129" s="57"/>
      <c r="E129" s="58"/>
      <c r="F129" s="188"/>
      <c r="G129" s="189"/>
      <c r="H129" s="202"/>
      <c r="I129" s="203"/>
      <c r="J129" s="905"/>
      <c r="K129" s="217"/>
      <c r="L129" s="213"/>
      <c r="M129" s="214"/>
      <c r="N129" s="214"/>
      <c r="O129" s="214"/>
      <c r="P129" s="215"/>
      <c r="Q129" s="216"/>
      <c r="R129" s="215"/>
      <c r="S129" s="215"/>
      <c r="T129" s="217"/>
      <c r="U129" s="382" t="str">
        <f t="shared" si="4"/>
        <v/>
      </c>
      <c r="V129" s="480"/>
    </row>
    <row r="130" spans="1:22" x14ac:dyDescent="0.25">
      <c r="A130" s="56"/>
      <c r="B130" s="198"/>
      <c r="C130" s="146"/>
      <c r="D130" s="57"/>
      <c r="E130" s="58"/>
      <c r="F130" s="188"/>
      <c r="G130" s="189"/>
      <c r="H130" s="202"/>
      <c r="I130" s="203"/>
      <c r="J130" s="905"/>
      <c r="K130" s="217"/>
      <c r="L130" s="213"/>
      <c r="M130" s="214"/>
      <c r="N130" s="214"/>
      <c r="O130" s="214"/>
      <c r="P130" s="215"/>
      <c r="Q130" s="216"/>
      <c r="R130" s="215"/>
      <c r="S130" s="215"/>
      <c r="T130" s="217"/>
      <c r="U130" s="382" t="str">
        <f t="shared" si="4"/>
        <v/>
      </c>
      <c r="V130" s="480"/>
    </row>
    <row r="131" spans="1:22" x14ac:dyDescent="0.25">
      <c r="A131" s="56"/>
      <c r="B131" s="198"/>
      <c r="C131" s="146"/>
      <c r="D131" s="57"/>
      <c r="E131" s="58"/>
      <c r="F131" s="188"/>
      <c r="G131" s="189"/>
      <c r="H131" s="202"/>
      <c r="I131" s="203"/>
      <c r="J131" s="905"/>
      <c r="K131" s="217"/>
      <c r="L131" s="213"/>
      <c r="M131" s="214"/>
      <c r="N131" s="214"/>
      <c r="O131" s="214"/>
      <c r="P131" s="215"/>
      <c r="Q131" s="216"/>
      <c r="R131" s="215"/>
      <c r="S131" s="215"/>
      <c r="T131" s="217"/>
      <c r="U131" s="382" t="str">
        <f t="shared" si="4"/>
        <v/>
      </c>
      <c r="V131" s="480"/>
    </row>
    <row r="132" spans="1:22" x14ac:dyDescent="0.25">
      <c r="A132" s="56"/>
      <c r="B132" s="198"/>
      <c r="C132" s="146"/>
      <c r="D132" s="57"/>
      <c r="E132" s="58"/>
      <c r="F132" s="188"/>
      <c r="G132" s="189"/>
      <c r="H132" s="202"/>
      <c r="I132" s="203"/>
      <c r="J132" s="905"/>
      <c r="K132" s="217"/>
      <c r="L132" s="213"/>
      <c r="M132" s="214"/>
      <c r="N132" s="214"/>
      <c r="O132" s="214"/>
      <c r="P132" s="215"/>
      <c r="Q132" s="216"/>
      <c r="R132" s="215"/>
      <c r="S132" s="215"/>
      <c r="T132" s="217"/>
      <c r="U132" s="382" t="str">
        <f t="shared" si="4"/>
        <v/>
      </c>
      <c r="V132" s="480"/>
    </row>
    <row r="133" spans="1:22" x14ac:dyDescent="0.25">
      <c r="A133" s="56"/>
      <c r="B133" s="198"/>
      <c r="C133" s="146"/>
      <c r="D133" s="57"/>
      <c r="E133" s="58"/>
      <c r="F133" s="188"/>
      <c r="G133" s="189"/>
      <c r="H133" s="202"/>
      <c r="I133" s="203"/>
      <c r="J133" s="905"/>
      <c r="K133" s="217"/>
      <c r="L133" s="213"/>
      <c r="M133" s="214"/>
      <c r="N133" s="214"/>
      <c r="O133" s="214"/>
      <c r="P133" s="215"/>
      <c r="Q133" s="216"/>
      <c r="R133" s="215"/>
      <c r="S133" s="215"/>
      <c r="T133" s="217"/>
      <c r="U133" s="382" t="str">
        <f t="shared" si="4"/>
        <v/>
      </c>
      <c r="V133" s="480"/>
    </row>
    <row r="134" spans="1:22" x14ac:dyDescent="0.25">
      <c r="A134" s="56"/>
      <c r="B134" s="198"/>
      <c r="C134" s="146"/>
      <c r="D134" s="57"/>
      <c r="E134" s="58"/>
      <c r="F134" s="188"/>
      <c r="G134" s="189"/>
      <c r="H134" s="202"/>
      <c r="I134" s="203"/>
      <c r="J134" s="905"/>
      <c r="K134" s="217"/>
      <c r="L134" s="213"/>
      <c r="M134" s="214"/>
      <c r="N134" s="214"/>
      <c r="O134" s="214"/>
      <c r="P134" s="215"/>
      <c r="Q134" s="216"/>
      <c r="R134" s="215"/>
      <c r="S134" s="215"/>
      <c r="T134" s="217"/>
      <c r="U134" s="382" t="str">
        <f t="shared" si="4"/>
        <v/>
      </c>
      <c r="V134" s="480"/>
    </row>
    <row r="135" spans="1:22" x14ac:dyDescent="0.25">
      <c r="A135" s="56"/>
      <c r="B135" s="198"/>
      <c r="C135" s="146"/>
      <c r="D135" s="57"/>
      <c r="E135" s="58"/>
      <c r="F135" s="188"/>
      <c r="G135" s="189"/>
      <c r="H135" s="202"/>
      <c r="I135" s="203"/>
      <c r="J135" s="905"/>
      <c r="K135" s="217"/>
      <c r="L135" s="213"/>
      <c r="M135" s="214"/>
      <c r="N135" s="214"/>
      <c r="O135" s="214"/>
      <c r="P135" s="215"/>
      <c r="Q135" s="216"/>
      <c r="R135" s="215"/>
      <c r="S135" s="215"/>
      <c r="T135" s="217"/>
      <c r="U135" s="382" t="str">
        <f t="shared" si="4"/>
        <v/>
      </c>
      <c r="V135" s="480"/>
    </row>
    <row r="136" spans="1:22" x14ac:dyDescent="0.25">
      <c r="A136" s="56"/>
      <c r="B136" s="198"/>
      <c r="C136" s="146"/>
      <c r="D136" s="57"/>
      <c r="E136" s="58"/>
      <c r="F136" s="188"/>
      <c r="G136" s="189"/>
      <c r="H136" s="202"/>
      <c r="I136" s="203"/>
      <c r="J136" s="905"/>
      <c r="K136" s="217"/>
      <c r="L136" s="213"/>
      <c r="M136" s="214"/>
      <c r="N136" s="214"/>
      <c r="O136" s="214"/>
      <c r="P136" s="215"/>
      <c r="Q136" s="216"/>
      <c r="R136" s="215"/>
      <c r="S136" s="215"/>
      <c r="T136" s="217"/>
      <c r="U136" s="382" t="str">
        <f t="shared" si="4"/>
        <v/>
      </c>
      <c r="V136" s="480"/>
    </row>
    <row r="137" spans="1:22" x14ac:dyDescent="0.25">
      <c r="A137" s="56"/>
      <c r="B137" s="198"/>
      <c r="C137" s="146"/>
      <c r="D137" s="57"/>
      <c r="E137" s="58"/>
      <c r="F137" s="188"/>
      <c r="G137" s="189"/>
      <c r="H137" s="202"/>
      <c r="I137" s="203"/>
      <c r="J137" s="905"/>
      <c r="K137" s="217"/>
      <c r="L137" s="213"/>
      <c r="M137" s="214"/>
      <c r="N137" s="214"/>
      <c r="O137" s="214"/>
      <c r="P137" s="215"/>
      <c r="Q137" s="216"/>
      <c r="R137" s="215"/>
      <c r="S137" s="215"/>
      <c r="T137" s="217"/>
      <c r="U137" s="382" t="str">
        <f t="shared" si="4"/>
        <v/>
      </c>
      <c r="V137" s="480"/>
    </row>
    <row r="138" spans="1:22" x14ac:dyDescent="0.25">
      <c r="A138" s="56"/>
      <c r="B138" s="198"/>
      <c r="C138" s="146"/>
      <c r="D138" s="57"/>
      <c r="E138" s="58"/>
      <c r="F138" s="188"/>
      <c r="G138" s="189"/>
      <c r="H138" s="202"/>
      <c r="I138" s="203"/>
      <c r="J138" s="905"/>
      <c r="K138" s="217"/>
      <c r="L138" s="213"/>
      <c r="M138" s="214"/>
      <c r="N138" s="214"/>
      <c r="O138" s="214"/>
      <c r="P138" s="215"/>
      <c r="Q138" s="216"/>
      <c r="R138" s="215"/>
      <c r="S138" s="215"/>
      <c r="T138" s="217"/>
      <c r="U138" s="382" t="str">
        <f t="shared" si="4"/>
        <v/>
      </c>
      <c r="V138" s="480"/>
    </row>
    <row r="139" spans="1:22" x14ac:dyDescent="0.25">
      <c r="A139" s="56"/>
      <c r="B139" s="198"/>
      <c r="C139" s="146"/>
      <c r="D139" s="57"/>
      <c r="E139" s="58"/>
      <c r="F139" s="188"/>
      <c r="G139" s="189"/>
      <c r="H139" s="202"/>
      <c r="I139" s="203"/>
      <c r="J139" s="905"/>
      <c r="K139" s="217"/>
      <c r="L139" s="213"/>
      <c r="M139" s="214"/>
      <c r="N139" s="214"/>
      <c r="O139" s="214"/>
      <c r="P139" s="215"/>
      <c r="Q139" s="216"/>
      <c r="R139" s="215"/>
      <c r="S139" s="215"/>
      <c r="T139" s="217"/>
      <c r="U139" s="382" t="str">
        <f t="shared" si="4"/>
        <v/>
      </c>
      <c r="V139" s="480"/>
    </row>
    <row r="140" spans="1:22" x14ac:dyDescent="0.25">
      <c r="A140" s="56"/>
      <c r="B140" s="198"/>
      <c r="C140" s="146"/>
      <c r="D140" s="57"/>
      <c r="E140" s="58"/>
      <c r="F140" s="188"/>
      <c r="G140" s="189"/>
      <c r="H140" s="202"/>
      <c r="I140" s="203"/>
      <c r="J140" s="905"/>
      <c r="K140" s="217"/>
      <c r="L140" s="213"/>
      <c r="M140" s="214"/>
      <c r="N140" s="214"/>
      <c r="O140" s="214"/>
      <c r="P140" s="215"/>
      <c r="Q140" s="216"/>
      <c r="R140" s="215"/>
      <c r="S140" s="215"/>
      <c r="T140" s="217"/>
      <c r="U140" s="382" t="str">
        <f t="shared" si="4"/>
        <v/>
      </c>
      <c r="V140" s="480"/>
    </row>
    <row r="141" spans="1:22" x14ac:dyDescent="0.25">
      <c r="A141" s="56"/>
      <c r="B141" s="198"/>
      <c r="C141" s="146"/>
      <c r="D141" s="57"/>
      <c r="E141" s="58"/>
      <c r="F141" s="188"/>
      <c r="G141" s="189"/>
      <c r="H141" s="202"/>
      <c r="I141" s="203"/>
      <c r="J141" s="905"/>
      <c r="K141" s="217"/>
      <c r="L141" s="213"/>
      <c r="M141" s="214"/>
      <c r="N141" s="214"/>
      <c r="O141" s="214"/>
      <c r="P141" s="215"/>
      <c r="Q141" s="216"/>
      <c r="R141" s="215"/>
      <c r="S141" s="215"/>
      <c r="T141" s="217"/>
      <c r="U141" s="382" t="str">
        <f t="shared" si="4"/>
        <v/>
      </c>
      <c r="V141" s="480"/>
    </row>
    <row r="142" spans="1:22" x14ac:dyDescent="0.25">
      <c r="A142" s="56"/>
      <c r="B142" s="198"/>
      <c r="C142" s="146"/>
      <c r="D142" s="57"/>
      <c r="E142" s="58"/>
      <c r="F142" s="188"/>
      <c r="G142" s="189"/>
      <c r="H142" s="202"/>
      <c r="I142" s="203"/>
      <c r="J142" s="905"/>
      <c r="K142" s="217"/>
      <c r="L142" s="213"/>
      <c r="M142" s="214"/>
      <c r="N142" s="214"/>
      <c r="O142" s="214"/>
      <c r="P142" s="215"/>
      <c r="Q142" s="216"/>
      <c r="R142" s="215"/>
      <c r="S142" s="215"/>
      <c r="T142" s="217"/>
      <c r="U142" s="382" t="str">
        <f t="shared" si="4"/>
        <v/>
      </c>
      <c r="V142" s="480"/>
    </row>
    <row r="143" spans="1:22" x14ac:dyDescent="0.25">
      <c r="A143" s="56"/>
      <c r="B143" s="198"/>
      <c r="C143" s="146"/>
      <c r="D143" s="57"/>
      <c r="E143" s="58"/>
      <c r="F143" s="188"/>
      <c r="G143" s="189"/>
      <c r="H143" s="202"/>
      <c r="I143" s="203"/>
      <c r="J143" s="905"/>
      <c r="K143" s="217"/>
      <c r="L143" s="213"/>
      <c r="M143" s="214"/>
      <c r="N143" s="214"/>
      <c r="O143" s="214"/>
      <c r="P143" s="215"/>
      <c r="Q143" s="216"/>
      <c r="R143" s="215"/>
      <c r="S143" s="215"/>
      <c r="T143" s="217"/>
      <c r="U143" s="382" t="str">
        <f t="shared" si="4"/>
        <v/>
      </c>
      <c r="V143" s="480"/>
    </row>
    <row r="144" spans="1:22" x14ac:dyDescent="0.25">
      <c r="A144" s="56"/>
      <c r="B144" s="198"/>
      <c r="C144" s="146"/>
      <c r="D144" s="57"/>
      <c r="E144" s="58"/>
      <c r="F144" s="188"/>
      <c r="G144" s="189"/>
      <c r="H144" s="202"/>
      <c r="I144" s="203"/>
      <c r="J144" s="905"/>
      <c r="K144" s="217"/>
      <c r="L144" s="213"/>
      <c r="M144" s="214"/>
      <c r="N144" s="214"/>
      <c r="O144" s="214"/>
      <c r="P144" s="215"/>
      <c r="Q144" s="216"/>
      <c r="R144" s="215"/>
      <c r="S144" s="215"/>
      <c r="T144" s="217"/>
      <c r="U144" s="382" t="str">
        <f t="shared" si="4"/>
        <v/>
      </c>
      <c r="V144" s="480"/>
    </row>
    <row r="145" spans="1:22" x14ac:dyDescent="0.25">
      <c r="A145" s="56"/>
      <c r="B145" s="198"/>
      <c r="C145" s="146"/>
      <c r="D145" s="57"/>
      <c r="E145" s="58"/>
      <c r="F145" s="188"/>
      <c r="G145" s="189"/>
      <c r="H145" s="202"/>
      <c r="I145" s="203"/>
      <c r="J145" s="905"/>
      <c r="K145" s="217"/>
      <c r="L145" s="213"/>
      <c r="M145" s="214"/>
      <c r="N145" s="214"/>
      <c r="O145" s="214"/>
      <c r="P145" s="215"/>
      <c r="Q145" s="216"/>
      <c r="R145" s="215"/>
      <c r="S145" s="215"/>
      <c r="T145" s="217"/>
      <c r="U145" s="382" t="str">
        <f t="shared" si="4"/>
        <v/>
      </c>
      <c r="V145" s="480"/>
    </row>
    <row r="146" spans="1:22" x14ac:dyDescent="0.25">
      <c r="A146" s="56"/>
      <c r="B146" s="198"/>
      <c r="C146" s="146"/>
      <c r="D146" s="57"/>
      <c r="E146" s="58"/>
      <c r="F146" s="188"/>
      <c r="G146" s="189"/>
      <c r="H146" s="202"/>
      <c r="I146" s="203"/>
      <c r="J146" s="905"/>
      <c r="K146" s="217"/>
      <c r="L146" s="213"/>
      <c r="M146" s="214"/>
      <c r="N146" s="214"/>
      <c r="O146" s="214"/>
      <c r="P146" s="215"/>
      <c r="Q146" s="216"/>
      <c r="R146" s="215"/>
      <c r="S146" s="215"/>
      <c r="T146" s="217"/>
      <c r="U146" s="382" t="str">
        <f t="shared" ref="U146:U196" si="5">IF(SUM(H146:I146)=0,"",SUM(H146:I146))</f>
        <v/>
      </c>
      <c r="V146" s="480"/>
    </row>
    <row r="147" spans="1:22" x14ac:dyDescent="0.25">
      <c r="A147" s="56"/>
      <c r="B147" s="198"/>
      <c r="C147" s="146"/>
      <c r="D147" s="57"/>
      <c r="E147" s="58"/>
      <c r="F147" s="188"/>
      <c r="G147" s="189"/>
      <c r="H147" s="202"/>
      <c r="I147" s="203"/>
      <c r="J147" s="905"/>
      <c r="K147" s="217"/>
      <c r="L147" s="213"/>
      <c r="M147" s="214"/>
      <c r="N147" s="214"/>
      <c r="O147" s="214"/>
      <c r="P147" s="215"/>
      <c r="Q147" s="216"/>
      <c r="R147" s="215"/>
      <c r="S147" s="215"/>
      <c r="T147" s="217"/>
      <c r="U147" s="382" t="str">
        <f t="shared" si="5"/>
        <v/>
      </c>
      <c r="V147" s="480"/>
    </row>
    <row r="148" spans="1:22" x14ac:dyDescent="0.25">
      <c r="A148" s="56"/>
      <c r="B148" s="198"/>
      <c r="C148" s="146"/>
      <c r="D148" s="57"/>
      <c r="E148" s="58"/>
      <c r="F148" s="188"/>
      <c r="G148" s="189"/>
      <c r="H148" s="202"/>
      <c r="I148" s="203"/>
      <c r="J148" s="905"/>
      <c r="K148" s="217"/>
      <c r="L148" s="213"/>
      <c r="M148" s="214"/>
      <c r="N148" s="214"/>
      <c r="O148" s="214"/>
      <c r="P148" s="215"/>
      <c r="Q148" s="216"/>
      <c r="R148" s="215"/>
      <c r="S148" s="215"/>
      <c r="T148" s="217"/>
      <c r="U148" s="382" t="str">
        <f t="shared" si="5"/>
        <v/>
      </c>
      <c r="V148" s="480"/>
    </row>
    <row r="149" spans="1:22" x14ac:dyDescent="0.25">
      <c r="A149" s="56"/>
      <c r="B149" s="198"/>
      <c r="C149" s="146"/>
      <c r="D149" s="57"/>
      <c r="E149" s="58"/>
      <c r="F149" s="188"/>
      <c r="G149" s="189"/>
      <c r="H149" s="202"/>
      <c r="I149" s="203"/>
      <c r="J149" s="905"/>
      <c r="K149" s="217"/>
      <c r="L149" s="213"/>
      <c r="M149" s="214"/>
      <c r="N149" s="214"/>
      <c r="O149" s="214"/>
      <c r="P149" s="215"/>
      <c r="Q149" s="216"/>
      <c r="R149" s="215"/>
      <c r="S149" s="215"/>
      <c r="T149" s="217"/>
      <c r="U149" s="382" t="str">
        <f t="shared" si="5"/>
        <v/>
      </c>
      <c r="V149" s="480"/>
    </row>
    <row r="150" spans="1:22" x14ac:dyDescent="0.25">
      <c r="A150" s="56"/>
      <c r="B150" s="198"/>
      <c r="C150" s="146"/>
      <c r="D150" s="57"/>
      <c r="E150" s="58"/>
      <c r="F150" s="188"/>
      <c r="G150" s="189"/>
      <c r="H150" s="202"/>
      <c r="I150" s="203"/>
      <c r="J150" s="905"/>
      <c r="K150" s="217"/>
      <c r="L150" s="213"/>
      <c r="M150" s="214"/>
      <c r="N150" s="214"/>
      <c r="O150" s="214"/>
      <c r="P150" s="215"/>
      <c r="Q150" s="216"/>
      <c r="R150" s="215"/>
      <c r="S150" s="215"/>
      <c r="T150" s="217"/>
      <c r="U150" s="382" t="str">
        <f t="shared" si="5"/>
        <v/>
      </c>
      <c r="V150" s="480"/>
    </row>
    <row r="151" spans="1:22" x14ac:dyDescent="0.25">
      <c r="A151" s="56"/>
      <c r="B151" s="198"/>
      <c r="C151" s="146"/>
      <c r="D151" s="57"/>
      <c r="E151" s="58"/>
      <c r="F151" s="188"/>
      <c r="G151" s="189"/>
      <c r="H151" s="202"/>
      <c r="I151" s="203"/>
      <c r="J151" s="905"/>
      <c r="K151" s="217"/>
      <c r="L151" s="213"/>
      <c r="M151" s="214"/>
      <c r="N151" s="214"/>
      <c r="O151" s="214"/>
      <c r="P151" s="215"/>
      <c r="Q151" s="216"/>
      <c r="R151" s="215"/>
      <c r="S151" s="215"/>
      <c r="T151" s="217"/>
      <c r="U151" s="382" t="str">
        <f t="shared" si="5"/>
        <v/>
      </c>
      <c r="V151" s="480"/>
    </row>
    <row r="152" spans="1:22" x14ac:dyDescent="0.25">
      <c r="A152" s="56"/>
      <c r="B152" s="198"/>
      <c r="C152" s="146"/>
      <c r="D152" s="57"/>
      <c r="E152" s="58"/>
      <c r="F152" s="188"/>
      <c r="G152" s="189"/>
      <c r="H152" s="202"/>
      <c r="I152" s="203"/>
      <c r="J152" s="905"/>
      <c r="K152" s="217"/>
      <c r="L152" s="213"/>
      <c r="M152" s="214"/>
      <c r="N152" s="214"/>
      <c r="O152" s="214"/>
      <c r="P152" s="215"/>
      <c r="Q152" s="216"/>
      <c r="R152" s="215"/>
      <c r="S152" s="215"/>
      <c r="T152" s="217"/>
      <c r="U152" s="382" t="str">
        <f t="shared" si="5"/>
        <v/>
      </c>
      <c r="V152" s="480"/>
    </row>
    <row r="153" spans="1:22" x14ac:dyDescent="0.25">
      <c r="A153" s="56"/>
      <c r="B153" s="198"/>
      <c r="C153" s="146"/>
      <c r="D153" s="57"/>
      <c r="E153" s="58"/>
      <c r="F153" s="188"/>
      <c r="G153" s="189"/>
      <c r="H153" s="202"/>
      <c r="I153" s="203"/>
      <c r="J153" s="905"/>
      <c r="K153" s="217"/>
      <c r="L153" s="213"/>
      <c r="M153" s="214"/>
      <c r="N153" s="214"/>
      <c r="O153" s="214"/>
      <c r="P153" s="215"/>
      <c r="Q153" s="216"/>
      <c r="R153" s="215"/>
      <c r="S153" s="215"/>
      <c r="T153" s="217"/>
      <c r="U153" s="382" t="str">
        <f t="shared" si="5"/>
        <v/>
      </c>
      <c r="V153" s="480"/>
    </row>
    <row r="154" spans="1:22" x14ac:dyDescent="0.25">
      <c r="A154" s="56"/>
      <c r="B154" s="198"/>
      <c r="C154" s="146"/>
      <c r="D154" s="57"/>
      <c r="E154" s="58"/>
      <c r="F154" s="188"/>
      <c r="G154" s="189"/>
      <c r="H154" s="202"/>
      <c r="I154" s="203"/>
      <c r="J154" s="905"/>
      <c r="K154" s="217"/>
      <c r="L154" s="213"/>
      <c r="M154" s="214"/>
      <c r="N154" s="214"/>
      <c r="O154" s="214"/>
      <c r="P154" s="215"/>
      <c r="Q154" s="216"/>
      <c r="R154" s="215"/>
      <c r="S154" s="215"/>
      <c r="T154" s="217"/>
      <c r="U154" s="382" t="str">
        <f t="shared" si="5"/>
        <v/>
      </c>
      <c r="V154" s="480"/>
    </row>
    <row r="155" spans="1:22" x14ac:dyDescent="0.25">
      <c r="A155" s="56"/>
      <c r="B155" s="198"/>
      <c r="C155" s="146"/>
      <c r="D155" s="57"/>
      <c r="E155" s="58"/>
      <c r="F155" s="188"/>
      <c r="G155" s="189"/>
      <c r="H155" s="202"/>
      <c r="I155" s="203"/>
      <c r="J155" s="905"/>
      <c r="K155" s="217"/>
      <c r="L155" s="213"/>
      <c r="M155" s="214"/>
      <c r="N155" s="214"/>
      <c r="O155" s="214"/>
      <c r="P155" s="215"/>
      <c r="Q155" s="216"/>
      <c r="R155" s="215"/>
      <c r="S155" s="215"/>
      <c r="T155" s="217"/>
      <c r="U155" s="382" t="str">
        <f t="shared" si="5"/>
        <v/>
      </c>
      <c r="V155" s="480"/>
    </row>
    <row r="156" spans="1:22" x14ac:dyDescent="0.25">
      <c r="A156" s="56"/>
      <c r="B156" s="198"/>
      <c r="C156" s="146"/>
      <c r="D156" s="57"/>
      <c r="E156" s="58"/>
      <c r="F156" s="188"/>
      <c r="G156" s="189"/>
      <c r="H156" s="202"/>
      <c r="I156" s="203"/>
      <c r="J156" s="905"/>
      <c r="K156" s="217"/>
      <c r="L156" s="213"/>
      <c r="M156" s="214"/>
      <c r="N156" s="214"/>
      <c r="O156" s="214"/>
      <c r="P156" s="215"/>
      <c r="Q156" s="216"/>
      <c r="R156" s="215"/>
      <c r="S156" s="215"/>
      <c r="T156" s="217"/>
      <c r="U156" s="382" t="str">
        <f t="shared" si="5"/>
        <v/>
      </c>
      <c r="V156" s="480"/>
    </row>
    <row r="157" spans="1:22" x14ac:dyDescent="0.25">
      <c r="A157" s="56"/>
      <c r="B157" s="198"/>
      <c r="C157" s="146"/>
      <c r="D157" s="57"/>
      <c r="E157" s="58"/>
      <c r="F157" s="188"/>
      <c r="G157" s="189"/>
      <c r="H157" s="202"/>
      <c r="I157" s="203"/>
      <c r="J157" s="905"/>
      <c r="K157" s="217"/>
      <c r="L157" s="213"/>
      <c r="M157" s="214"/>
      <c r="N157" s="214"/>
      <c r="O157" s="214"/>
      <c r="P157" s="215"/>
      <c r="Q157" s="216"/>
      <c r="R157" s="215"/>
      <c r="S157" s="215"/>
      <c r="T157" s="217"/>
      <c r="U157" s="382" t="str">
        <f t="shared" si="5"/>
        <v/>
      </c>
      <c r="V157" s="480"/>
    </row>
    <row r="158" spans="1:22" x14ac:dyDescent="0.25">
      <c r="A158" s="56"/>
      <c r="B158" s="198"/>
      <c r="C158" s="146"/>
      <c r="D158" s="57"/>
      <c r="E158" s="58"/>
      <c r="F158" s="188"/>
      <c r="G158" s="189"/>
      <c r="H158" s="202"/>
      <c r="I158" s="203"/>
      <c r="J158" s="905"/>
      <c r="K158" s="217"/>
      <c r="L158" s="213"/>
      <c r="M158" s="214"/>
      <c r="N158" s="214"/>
      <c r="O158" s="214"/>
      <c r="P158" s="215"/>
      <c r="Q158" s="216"/>
      <c r="R158" s="215"/>
      <c r="S158" s="215"/>
      <c r="T158" s="217"/>
      <c r="U158" s="382" t="str">
        <f t="shared" si="5"/>
        <v/>
      </c>
      <c r="V158" s="480"/>
    </row>
    <row r="159" spans="1:22" x14ac:dyDescent="0.25">
      <c r="A159" s="56"/>
      <c r="B159" s="198"/>
      <c r="C159" s="146"/>
      <c r="D159" s="57"/>
      <c r="E159" s="58"/>
      <c r="F159" s="188"/>
      <c r="G159" s="189"/>
      <c r="H159" s="202"/>
      <c r="I159" s="203"/>
      <c r="J159" s="905"/>
      <c r="K159" s="217"/>
      <c r="L159" s="213"/>
      <c r="M159" s="214"/>
      <c r="N159" s="214"/>
      <c r="O159" s="214"/>
      <c r="P159" s="215"/>
      <c r="Q159" s="216"/>
      <c r="R159" s="215"/>
      <c r="S159" s="215"/>
      <c r="T159" s="217"/>
      <c r="U159" s="382" t="str">
        <f t="shared" si="5"/>
        <v/>
      </c>
      <c r="V159" s="480"/>
    </row>
    <row r="160" spans="1:22" x14ac:dyDescent="0.25">
      <c r="A160" s="56"/>
      <c r="B160" s="198"/>
      <c r="C160" s="146"/>
      <c r="D160" s="57"/>
      <c r="E160" s="58"/>
      <c r="F160" s="188"/>
      <c r="G160" s="189"/>
      <c r="H160" s="202"/>
      <c r="I160" s="203"/>
      <c r="J160" s="905"/>
      <c r="K160" s="217"/>
      <c r="L160" s="213"/>
      <c r="M160" s="214"/>
      <c r="N160" s="214"/>
      <c r="O160" s="214"/>
      <c r="P160" s="215"/>
      <c r="Q160" s="216"/>
      <c r="R160" s="215"/>
      <c r="S160" s="215"/>
      <c r="T160" s="217"/>
      <c r="U160" s="382" t="str">
        <f t="shared" si="5"/>
        <v/>
      </c>
      <c r="V160" s="480"/>
    </row>
    <row r="161" spans="1:22" x14ac:dyDescent="0.25">
      <c r="A161" s="56"/>
      <c r="B161" s="198"/>
      <c r="C161" s="146"/>
      <c r="D161" s="57"/>
      <c r="E161" s="58"/>
      <c r="F161" s="188"/>
      <c r="G161" s="189"/>
      <c r="H161" s="202"/>
      <c r="I161" s="203"/>
      <c r="J161" s="905"/>
      <c r="K161" s="217"/>
      <c r="L161" s="213"/>
      <c r="M161" s="214"/>
      <c r="N161" s="214"/>
      <c r="O161" s="214"/>
      <c r="P161" s="215"/>
      <c r="Q161" s="216"/>
      <c r="R161" s="215"/>
      <c r="S161" s="215"/>
      <c r="T161" s="217"/>
      <c r="U161" s="382" t="str">
        <f t="shared" si="5"/>
        <v/>
      </c>
      <c r="V161" s="480"/>
    </row>
    <row r="162" spans="1:22" x14ac:dyDescent="0.25">
      <c r="A162" s="56"/>
      <c r="B162" s="198"/>
      <c r="C162" s="146"/>
      <c r="D162" s="57"/>
      <c r="E162" s="58"/>
      <c r="F162" s="188"/>
      <c r="G162" s="189"/>
      <c r="H162" s="202"/>
      <c r="I162" s="203"/>
      <c r="J162" s="905"/>
      <c r="K162" s="217"/>
      <c r="L162" s="213"/>
      <c r="M162" s="214"/>
      <c r="N162" s="214"/>
      <c r="O162" s="214"/>
      <c r="P162" s="215"/>
      <c r="Q162" s="216"/>
      <c r="R162" s="215"/>
      <c r="S162" s="215"/>
      <c r="T162" s="217"/>
      <c r="U162" s="382" t="str">
        <f t="shared" si="5"/>
        <v/>
      </c>
      <c r="V162" s="480"/>
    </row>
    <row r="163" spans="1:22" x14ac:dyDescent="0.25">
      <c r="A163" s="56"/>
      <c r="B163" s="198"/>
      <c r="C163" s="146"/>
      <c r="D163" s="57"/>
      <c r="E163" s="58"/>
      <c r="F163" s="188"/>
      <c r="G163" s="189"/>
      <c r="H163" s="202"/>
      <c r="I163" s="203"/>
      <c r="J163" s="905"/>
      <c r="K163" s="217"/>
      <c r="L163" s="213"/>
      <c r="M163" s="214"/>
      <c r="N163" s="214"/>
      <c r="O163" s="214"/>
      <c r="P163" s="215"/>
      <c r="Q163" s="216"/>
      <c r="R163" s="215"/>
      <c r="S163" s="215"/>
      <c r="T163" s="217"/>
      <c r="U163" s="382" t="str">
        <f t="shared" si="5"/>
        <v/>
      </c>
      <c r="V163" s="480"/>
    </row>
    <row r="164" spans="1:22" x14ac:dyDescent="0.25">
      <c r="A164" s="56"/>
      <c r="B164" s="198"/>
      <c r="C164" s="146"/>
      <c r="D164" s="57"/>
      <c r="E164" s="58"/>
      <c r="F164" s="188"/>
      <c r="G164" s="189"/>
      <c r="H164" s="202"/>
      <c r="I164" s="203"/>
      <c r="J164" s="905"/>
      <c r="K164" s="217"/>
      <c r="L164" s="213"/>
      <c r="M164" s="214"/>
      <c r="N164" s="214"/>
      <c r="O164" s="214"/>
      <c r="P164" s="215"/>
      <c r="Q164" s="216"/>
      <c r="R164" s="215"/>
      <c r="S164" s="215"/>
      <c r="T164" s="217"/>
      <c r="U164" s="382" t="str">
        <f t="shared" si="5"/>
        <v/>
      </c>
      <c r="V164" s="480"/>
    </row>
    <row r="165" spans="1:22" x14ac:dyDescent="0.25">
      <c r="A165" s="56"/>
      <c r="B165" s="198"/>
      <c r="C165" s="146"/>
      <c r="D165" s="57"/>
      <c r="E165" s="58"/>
      <c r="F165" s="188"/>
      <c r="G165" s="189"/>
      <c r="H165" s="202"/>
      <c r="I165" s="203"/>
      <c r="J165" s="905"/>
      <c r="K165" s="217"/>
      <c r="L165" s="213"/>
      <c r="M165" s="214"/>
      <c r="N165" s="214"/>
      <c r="O165" s="214"/>
      <c r="P165" s="215"/>
      <c r="Q165" s="216"/>
      <c r="R165" s="215"/>
      <c r="S165" s="215"/>
      <c r="T165" s="217"/>
      <c r="U165" s="382" t="str">
        <f t="shared" si="5"/>
        <v/>
      </c>
      <c r="V165" s="480"/>
    </row>
    <row r="166" spans="1:22" x14ac:dyDescent="0.25">
      <c r="A166" s="56"/>
      <c r="B166" s="198"/>
      <c r="C166" s="146"/>
      <c r="D166" s="57"/>
      <c r="E166" s="58"/>
      <c r="F166" s="188"/>
      <c r="G166" s="189"/>
      <c r="H166" s="202"/>
      <c r="I166" s="203"/>
      <c r="J166" s="905"/>
      <c r="K166" s="217"/>
      <c r="L166" s="213"/>
      <c r="M166" s="214"/>
      <c r="N166" s="214"/>
      <c r="O166" s="214"/>
      <c r="P166" s="215"/>
      <c r="Q166" s="216"/>
      <c r="R166" s="215"/>
      <c r="S166" s="215"/>
      <c r="T166" s="217"/>
      <c r="U166" s="382" t="str">
        <f t="shared" si="5"/>
        <v/>
      </c>
      <c r="V166" s="480"/>
    </row>
    <row r="167" spans="1:22" x14ac:dyDescent="0.25">
      <c r="A167" s="56"/>
      <c r="B167" s="198"/>
      <c r="C167" s="146"/>
      <c r="D167" s="57"/>
      <c r="E167" s="58"/>
      <c r="F167" s="188"/>
      <c r="G167" s="189"/>
      <c r="H167" s="202"/>
      <c r="I167" s="203"/>
      <c r="J167" s="905"/>
      <c r="K167" s="217"/>
      <c r="L167" s="213"/>
      <c r="M167" s="214"/>
      <c r="N167" s="214"/>
      <c r="O167" s="214"/>
      <c r="P167" s="215"/>
      <c r="Q167" s="216"/>
      <c r="R167" s="215"/>
      <c r="S167" s="215"/>
      <c r="T167" s="217"/>
      <c r="U167" s="382" t="str">
        <f t="shared" si="5"/>
        <v/>
      </c>
      <c r="V167" s="480"/>
    </row>
    <row r="168" spans="1:22" x14ac:dyDescent="0.25">
      <c r="A168" s="56"/>
      <c r="B168" s="198"/>
      <c r="C168" s="146"/>
      <c r="D168" s="57"/>
      <c r="E168" s="58"/>
      <c r="F168" s="188"/>
      <c r="G168" s="189"/>
      <c r="H168" s="202"/>
      <c r="I168" s="203"/>
      <c r="J168" s="905"/>
      <c r="K168" s="217"/>
      <c r="L168" s="213"/>
      <c r="M168" s="214"/>
      <c r="N168" s="214"/>
      <c r="O168" s="214"/>
      <c r="P168" s="215"/>
      <c r="Q168" s="216"/>
      <c r="R168" s="215"/>
      <c r="S168" s="215"/>
      <c r="T168" s="217"/>
      <c r="U168" s="382" t="str">
        <f t="shared" si="5"/>
        <v/>
      </c>
      <c r="V168" s="480"/>
    </row>
    <row r="169" spans="1:22" x14ac:dyDescent="0.25">
      <c r="A169" s="56"/>
      <c r="B169" s="198"/>
      <c r="C169" s="146"/>
      <c r="D169" s="57"/>
      <c r="E169" s="58"/>
      <c r="F169" s="188"/>
      <c r="G169" s="189"/>
      <c r="H169" s="202"/>
      <c r="I169" s="203"/>
      <c r="J169" s="905"/>
      <c r="K169" s="217"/>
      <c r="L169" s="213"/>
      <c r="M169" s="214"/>
      <c r="N169" s="214"/>
      <c r="O169" s="214"/>
      <c r="P169" s="215"/>
      <c r="Q169" s="216"/>
      <c r="R169" s="215"/>
      <c r="S169" s="215"/>
      <c r="T169" s="217"/>
      <c r="U169" s="382" t="str">
        <f t="shared" si="5"/>
        <v/>
      </c>
      <c r="V169" s="480"/>
    </row>
    <row r="170" spans="1:22" x14ac:dyDescent="0.25">
      <c r="A170" s="56"/>
      <c r="B170" s="198"/>
      <c r="C170" s="146"/>
      <c r="D170" s="57"/>
      <c r="E170" s="58"/>
      <c r="F170" s="188"/>
      <c r="G170" s="189"/>
      <c r="H170" s="202"/>
      <c r="I170" s="203"/>
      <c r="J170" s="905"/>
      <c r="K170" s="217"/>
      <c r="L170" s="213"/>
      <c r="M170" s="214"/>
      <c r="N170" s="214"/>
      <c r="O170" s="214"/>
      <c r="P170" s="215"/>
      <c r="Q170" s="216"/>
      <c r="R170" s="215"/>
      <c r="S170" s="215"/>
      <c r="T170" s="217"/>
      <c r="U170" s="382" t="str">
        <f t="shared" si="5"/>
        <v/>
      </c>
      <c r="V170" s="480"/>
    </row>
    <row r="171" spans="1:22" x14ac:dyDescent="0.25">
      <c r="A171" s="56"/>
      <c r="B171" s="198"/>
      <c r="C171" s="146"/>
      <c r="D171" s="57"/>
      <c r="E171" s="58"/>
      <c r="F171" s="188"/>
      <c r="G171" s="189"/>
      <c r="H171" s="202"/>
      <c r="I171" s="203"/>
      <c r="J171" s="905"/>
      <c r="K171" s="217"/>
      <c r="L171" s="213"/>
      <c r="M171" s="214"/>
      <c r="N171" s="214"/>
      <c r="O171" s="214"/>
      <c r="P171" s="215"/>
      <c r="Q171" s="216"/>
      <c r="R171" s="215"/>
      <c r="S171" s="215"/>
      <c r="T171" s="217"/>
      <c r="U171" s="382" t="str">
        <f t="shared" si="5"/>
        <v/>
      </c>
      <c r="V171" s="480"/>
    </row>
    <row r="172" spans="1:22" x14ac:dyDescent="0.25">
      <c r="A172" s="56"/>
      <c r="B172" s="198"/>
      <c r="C172" s="146"/>
      <c r="D172" s="57"/>
      <c r="E172" s="58"/>
      <c r="F172" s="188"/>
      <c r="G172" s="189"/>
      <c r="H172" s="202"/>
      <c r="I172" s="203"/>
      <c r="J172" s="905"/>
      <c r="K172" s="217"/>
      <c r="L172" s="213"/>
      <c r="M172" s="214"/>
      <c r="N172" s="214"/>
      <c r="O172" s="214"/>
      <c r="P172" s="215"/>
      <c r="Q172" s="216"/>
      <c r="R172" s="215"/>
      <c r="S172" s="215"/>
      <c r="T172" s="217"/>
      <c r="U172" s="382" t="str">
        <f t="shared" si="5"/>
        <v/>
      </c>
      <c r="V172" s="480"/>
    </row>
    <row r="173" spans="1:22" x14ac:dyDescent="0.25">
      <c r="A173" s="56"/>
      <c r="B173" s="198"/>
      <c r="C173" s="146"/>
      <c r="D173" s="57"/>
      <c r="E173" s="58"/>
      <c r="F173" s="188"/>
      <c r="G173" s="189"/>
      <c r="H173" s="202"/>
      <c r="I173" s="203"/>
      <c r="J173" s="905"/>
      <c r="K173" s="217"/>
      <c r="L173" s="213"/>
      <c r="M173" s="214"/>
      <c r="N173" s="214"/>
      <c r="O173" s="214"/>
      <c r="P173" s="215"/>
      <c r="Q173" s="216"/>
      <c r="R173" s="215"/>
      <c r="S173" s="215"/>
      <c r="T173" s="217"/>
      <c r="U173" s="382" t="str">
        <f t="shared" si="5"/>
        <v/>
      </c>
      <c r="V173" s="480"/>
    </row>
    <row r="174" spans="1:22" x14ac:dyDescent="0.25">
      <c r="A174" s="56"/>
      <c r="B174" s="198"/>
      <c r="C174" s="146"/>
      <c r="D174" s="57"/>
      <c r="E174" s="58"/>
      <c r="F174" s="188"/>
      <c r="G174" s="189"/>
      <c r="H174" s="202"/>
      <c r="I174" s="203"/>
      <c r="J174" s="905"/>
      <c r="K174" s="217"/>
      <c r="L174" s="213"/>
      <c r="M174" s="214"/>
      <c r="N174" s="214"/>
      <c r="O174" s="214"/>
      <c r="P174" s="215"/>
      <c r="Q174" s="216"/>
      <c r="R174" s="215"/>
      <c r="S174" s="215"/>
      <c r="T174" s="217"/>
      <c r="U174" s="382" t="str">
        <f t="shared" si="5"/>
        <v/>
      </c>
      <c r="V174" s="480"/>
    </row>
    <row r="175" spans="1:22" x14ac:dyDescent="0.25">
      <c r="A175" s="56"/>
      <c r="B175" s="198"/>
      <c r="C175" s="146"/>
      <c r="D175" s="57"/>
      <c r="E175" s="58"/>
      <c r="F175" s="188"/>
      <c r="G175" s="189"/>
      <c r="H175" s="202"/>
      <c r="I175" s="203"/>
      <c r="J175" s="905"/>
      <c r="K175" s="217"/>
      <c r="L175" s="213"/>
      <c r="M175" s="214"/>
      <c r="N175" s="214"/>
      <c r="O175" s="214"/>
      <c r="P175" s="215"/>
      <c r="Q175" s="216"/>
      <c r="R175" s="215"/>
      <c r="S175" s="215"/>
      <c r="T175" s="217"/>
      <c r="U175" s="382" t="str">
        <f t="shared" si="5"/>
        <v/>
      </c>
      <c r="V175" s="480"/>
    </row>
    <row r="176" spans="1:22" x14ac:dyDescent="0.25">
      <c r="A176" s="56"/>
      <c r="B176" s="198"/>
      <c r="C176" s="146"/>
      <c r="D176" s="57"/>
      <c r="E176" s="58"/>
      <c r="F176" s="188"/>
      <c r="G176" s="189"/>
      <c r="H176" s="202"/>
      <c r="I176" s="203"/>
      <c r="J176" s="905"/>
      <c r="K176" s="217"/>
      <c r="L176" s="213"/>
      <c r="M176" s="214"/>
      <c r="N176" s="214"/>
      <c r="O176" s="214"/>
      <c r="P176" s="215"/>
      <c r="Q176" s="216"/>
      <c r="R176" s="215"/>
      <c r="S176" s="215"/>
      <c r="T176" s="217"/>
      <c r="U176" s="382" t="str">
        <f t="shared" si="5"/>
        <v/>
      </c>
      <c r="V176" s="480"/>
    </row>
    <row r="177" spans="1:22" x14ac:dyDescent="0.25">
      <c r="A177" s="56"/>
      <c r="B177" s="198"/>
      <c r="C177" s="146"/>
      <c r="D177" s="57"/>
      <c r="E177" s="58"/>
      <c r="F177" s="188"/>
      <c r="G177" s="189"/>
      <c r="H177" s="202"/>
      <c r="I177" s="203"/>
      <c r="J177" s="905"/>
      <c r="K177" s="217"/>
      <c r="L177" s="213"/>
      <c r="M177" s="214"/>
      <c r="N177" s="214"/>
      <c r="O177" s="214"/>
      <c r="P177" s="215"/>
      <c r="Q177" s="216"/>
      <c r="R177" s="215"/>
      <c r="S177" s="215"/>
      <c r="T177" s="217"/>
      <c r="U177" s="382" t="str">
        <f t="shared" si="5"/>
        <v/>
      </c>
      <c r="V177" s="480"/>
    </row>
    <row r="178" spans="1:22" x14ac:dyDescent="0.25">
      <c r="A178" s="56"/>
      <c r="B178" s="198"/>
      <c r="C178" s="146"/>
      <c r="D178" s="57"/>
      <c r="E178" s="58"/>
      <c r="F178" s="188"/>
      <c r="G178" s="189"/>
      <c r="H178" s="202"/>
      <c r="I178" s="203"/>
      <c r="J178" s="905"/>
      <c r="K178" s="217"/>
      <c r="L178" s="213"/>
      <c r="M178" s="214"/>
      <c r="N178" s="214"/>
      <c r="O178" s="214"/>
      <c r="P178" s="215"/>
      <c r="Q178" s="216"/>
      <c r="R178" s="215"/>
      <c r="S178" s="215"/>
      <c r="T178" s="217"/>
      <c r="U178" s="382" t="str">
        <f t="shared" si="5"/>
        <v/>
      </c>
      <c r="V178" s="480"/>
    </row>
    <row r="179" spans="1:22" x14ac:dyDescent="0.25">
      <c r="A179" s="56"/>
      <c r="B179" s="198"/>
      <c r="C179" s="146"/>
      <c r="D179" s="57"/>
      <c r="E179" s="58"/>
      <c r="F179" s="188"/>
      <c r="G179" s="189"/>
      <c r="H179" s="202"/>
      <c r="I179" s="203"/>
      <c r="J179" s="905"/>
      <c r="K179" s="217"/>
      <c r="L179" s="213"/>
      <c r="M179" s="214"/>
      <c r="N179" s="214"/>
      <c r="O179" s="214"/>
      <c r="P179" s="215"/>
      <c r="Q179" s="216"/>
      <c r="R179" s="215"/>
      <c r="S179" s="215"/>
      <c r="T179" s="217"/>
      <c r="U179" s="382" t="str">
        <f t="shared" si="5"/>
        <v/>
      </c>
      <c r="V179" s="480"/>
    </row>
    <row r="180" spans="1:22" x14ac:dyDescent="0.25">
      <c r="A180" s="56"/>
      <c r="B180" s="198"/>
      <c r="C180" s="146"/>
      <c r="D180" s="57"/>
      <c r="E180" s="58"/>
      <c r="F180" s="188"/>
      <c r="G180" s="189"/>
      <c r="H180" s="202"/>
      <c r="I180" s="203"/>
      <c r="J180" s="905"/>
      <c r="K180" s="217"/>
      <c r="L180" s="213"/>
      <c r="M180" s="214"/>
      <c r="N180" s="214"/>
      <c r="O180" s="214"/>
      <c r="P180" s="215"/>
      <c r="Q180" s="216"/>
      <c r="R180" s="215"/>
      <c r="S180" s="215"/>
      <c r="T180" s="217"/>
      <c r="U180" s="382" t="str">
        <f t="shared" si="5"/>
        <v/>
      </c>
      <c r="V180" s="480"/>
    </row>
    <row r="181" spans="1:22" x14ac:dyDescent="0.25">
      <c r="A181" s="56"/>
      <c r="B181" s="198"/>
      <c r="C181" s="146"/>
      <c r="D181" s="57"/>
      <c r="E181" s="58"/>
      <c r="F181" s="188"/>
      <c r="G181" s="189"/>
      <c r="H181" s="202"/>
      <c r="I181" s="203"/>
      <c r="J181" s="905"/>
      <c r="K181" s="217"/>
      <c r="L181" s="213"/>
      <c r="M181" s="214"/>
      <c r="N181" s="214"/>
      <c r="O181" s="214"/>
      <c r="P181" s="215"/>
      <c r="Q181" s="216"/>
      <c r="R181" s="215"/>
      <c r="S181" s="215"/>
      <c r="T181" s="217"/>
      <c r="U181" s="382" t="str">
        <f t="shared" si="5"/>
        <v/>
      </c>
      <c r="V181" s="480"/>
    </row>
    <row r="182" spans="1:22" x14ac:dyDescent="0.25">
      <c r="A182" s="56"/>
      <c r="B182" s="198"/>
      <c r="C182" s="146"/>
      <c r="D182" s="57"/>
      <c r="E182" s="58"/>
      <c r="F182" s="188"/>
      <c r="G182" s="189"/>
      <c r="H182" s="202"/>
      <c r="I182" s="203"/>
      <c r="J182" s="905"/>
      <c r="K182" s="217"/>
      <c r="L182" s="213"/>
      <c r="M182" s="214"/>
      <c r="N182" s="214"/>
      <c r="O182" s="214"/>
      <c r="P182" s="215"/>
      <c r="Q182" s="216"/>
      <c r="R182" s="215"/>
      <c r="S182" s="215"/>
      <c r="T182" s="217"/>
      <c r="U182" s="382" t="str">
        <f t="shared" si="5"/>
        <v/>
      </c>
      <c r="V182" s="480"/>
    </row>
    <row r="183" spans="1:22" x14ac:dyDescent="0.25">
      <c r="A183" s="56"/>
      <c r="B183" s="198"/>
      <c r="C183" s="146"/>
      <c r="D183" s="57"/>
      <c r="E183" s="58"/>
      <c r="F183" s="188"/>
      <c r="G183" s="189"/>
      <c r="H183" s="202"/>
      <c r="I183" s="203"/>
      <c r="J183" s="905"/>
      <c r="K183" s="217"/>
      <c r="L183" s="213"/>
      <c r="M183" s="214"/>
      <c r="N183" s="214"/>
      <c r="O183" s="214"/>
      <c r="P183" s="215"/>
      <c r="Q183" s="216"/>
      <c r="R183" s="215"/>
      <c r="S183" s="215"/>
      <c r="T183" s="217"/>
      <c r="U183" s="382" t="str">
        <f t="shared" si="5"/>
        <v/>
      </c>
      <c r="V183" s="480"/>
    </row>
    <row r="184" spans="1:22" x14ac:dyDescent="0.25">
      <c r="A184" s="56"/>
      <c r="B184" s="198"/>
      <c r="C184" s="146"/>
      <c r="D184" s="57"/>
      <c r="E184" s="58"/>
      <c r="F184" s="188"/>
      <c r="G184" s="189"/>
      <c r="H184" s="202"/>
      <c r="I184" s="203"/>
      <c r="J184" s="905"/>
      <c r="K184" s="217"/>
      <c r="L184" s="213"/>
      <c r="M184" s="214"/>
      <c r="N184" s="214"/>
      <c r="O184" s="214"/>
      <c r="P184" s="215"/>
      <c r="Q184" s="216"/>
      <c r="R184" s="215"/>
      <c r="S184" s="215"/>
      <c r="T184" s="217"/>
      <c r="U184" s="382" t="str">
        <f t="shared" si="5"/>
        <v/>
      </c>
      <c r="V184" s="480"/>
    </row>
    <row r="185" spans="1:22" x14ac:dyDescent="0.25">
      <c r="A185" s="56"/>
      <c r="B185" s="198"/>
      <c r="C185" s="146"/>
      <c r="D185" s="57"/>
      <c r="E185" s="58"/>
      <c r="F185" s="188"/>
      <c r="G185" s="189"/>
      <c r="H185" s="202"/>
      <c r="I185" s="203"/>
      <c r="J185" s="905"/>
      <c r="K185" s="217"/>
      <c r="L185" s="213"/>
      <c r="M185" s="214"/>
      <c r="N185" s="214"/>
      <c r="O185" s="214"/>
      <c r="P185" s="215"/>
      <c r="Q185" s="216"/>
      <c r="R185" s="215"/>
      <c r="S185" s="215"/>
      <c r="T185" s="217"/>
      <c r="U185" s="382" t="str">
        <f t="shared" si="5"/>
        <v/>
      </c>
      <c r="V185" s="480"/>
    </row>
    <row r="186" spans="1:22" x14ac:dyDescent="0.25">
      <c r="A186" s="56"/>
      <c r="B186" s="198"/>
      <c r="C186" s="146"/>
      <c r="D186" s="57"/>
      <c r="E186" s="58"/>
      <c r="F186" s="188"/>
      <c r="G186" s="189"/>
      <c r="H186" s="202"/>
      <c r="I186" s="203"/>
      <c r="J186" s="905"/>
      <c r="K186" s="217"/>
      <c r="L186" s="213"/>
      <c r="M186" s="214"/>
      <c r="N186" s="214"/>
      <c r="O186" s="214"/>
      <c r="P186" s="215"/>
      <c r="Q186" s="216"/>
      <c r="R186" s="215"/>
      <c r="S186" s="215"/>
      <c r="T186" s="217"/>
      <c r="U186" s="382" t="str">
        <f t="shared" si="5"/>
        <v/>
      </c>
      <c r="V186" s="480"/>
    </row>
    <row r="187" spans="1:22" x14ac:dyDescent="0.25">
      <c r="A187" s="56"/>
      <c r="B187" s="198"/>
      <c r="C187" s="146"/>
      <c r="D187" s="57"/>
      <c r="E187" s="58"/>
      <c r="F187" s="188"/>
      <c r="G187" s="189"/>
      <c r="H187" s="202"/>
      <c r="I187" s="203"/>
      <c r="J187" s="905"/>
      <c r="K187" s="217"/>
      <c r="L187" s="213"/>
      <c r="M187" s="214"/>
      <c r="N187" s="214"/>
      <c r="O187" s="214"/>
      <c r="P187" s="215"/>
      <c r="Q187" s="216"/>
      <c r="R187" s="215"/>
      <c r="S187" s="215"/>
      <c r="T187" s="217"/>
      <c r="U187" s="382" t="str">
        <f t="shared" si="5"/>
        <v/>
      </c>
      <c r="V187" s="480"/>
    </row>
    <row r="188" spans="1:22" x14ac:dyDescent="0.25">
      <c r="A188" s="56"/>
      <c r="B188" s="198"/>
      <c r="C188" s="146"/>
      <c r="D188" s="57"/>
      <c r="E188" s="58"/>
      <c r="F188" s="188"/>
      <c r="G188" s="189"/>
      <c r="H188" s="202"/>
      <c r="I188" s="203"/>
      <c r="J188" s="905"/>
      <c r="K188" s="217"/>
      <c r="L188" s="213"/>
      <c r="M188" s="214"/>
      <c r="N188" s="214"/>
      <c r="O188" s="214"/>
      <c r="P188" s="215"/>
      <c r="Q188" s="216"/>
      <c r="R188" s="215"/>
      <c r="S188" s="215"/>
      <c r="T188" s="217"/>
      <c r="U188" s="382" t="str">
        <f t="shared" si="5"/>
        <v/>
      </c>
      <c r="V188" s="480"/>
    </row>
    <row r="189" spans="1:22" x14ac:dyDescent="0.25">
      <c r="A189" s="56"/>
      <c r="B189" s="198"/>
      <c r="C189" s="146"/>
      <c r="D189" s="57"/>
      <c r="E189" s="58"/>
      <c r="F189" s="188"/>
      <c r="G189" s="189"/>
      <c r="H189" s="202"/>
      <c r="I189" s="203"/>
      <c r="J189" s="905"/>
      <c r="K189" s="217"/>
      <c r="L189" s="213"/>
      <c r="M189" s="214"/>
      <c r="N189" s="214"/>
      <c r="O189" s="214"/>
      <c r="P189" s="215"/>
      <c r="Q189" s="216"/>
      <c r="R189" s="215"/>
      <c r="S189" s="215"/>
      <c r="T189" s="217"/>
      <c r="U189" s="382" t="str">
        <f t="shared" si="5"/>
        <v/>
      </c>
      <c r="V189" s="480"/>
    </row>
    <row r="190" spans="1:22" x14ac:dyDescent="0.25">
      <c r="A190" s="56"/>
      <c r="B190" s="198"/>
      <c r="C190" s="146"/>
      <c r="D190" s="57"/>
      <c r="E190" s="58"/>
      <c r="F190" s="188"/>
      <c r="G190" s="189"/>
      <c r="H190" s="202"/>
      <c r="I190" s="203"/>
      <c r="J190" s="905"/>
      <c r="K190" s="217"/>
      <c r="L190" s="213"/>
      <c r="M190" s="214"/>
      <c r="N190" s="214"/>
      <c r="O190" s="214"/>
      <c r="P190" s="215"/>
      <c r="Q190" s="216"/>
      <c r="R190" s="215"/>
      <c r="S190" s="215"/>
      <c r="T190" s="217"/>
      <c r="U190" s="382" t="str">
        <f t="shared" si="5"/>
        <v/>
      </c>
      <c r="V190" s="480"/>
    </row>
    <row r="191" spans="1:22" x14ac:dyDescent="0.25">
      <c r="A191" s="56"/>
      <c r="B191" s="198"/>
      <c r="C191" s="146"/>
      <c r="D191" s="57"/>
      <c r="E191" s="58"/>
      <c r="F191" s="188"/>
      <c r="G191" s="189"/>
      <c r="H191" s="202"/>
      <c r="I191" s="203"/>
      <c r="J191" s="905"/>
      <c r="K191" s="217"/>
      <c r="L191" s="213"/>
      <c r="M191" s="214"/>
      <c r="N191" s="214"/>
      <c r="O191" s="214"/>
      <c r="P191" s="215"/>
      <c r="Q191" s="216"/>
      <c r="R191" s="215"/>
      <c r="S191" s="215"/>
      <c r="T191" s="217"/>
      <c r="U191" s="382" t="str">
        <f t="shared" si="5"/>
        <v/>
      </c>
      <c r="V191" s="480"/>
    </row>
    <row r="192" spans="1:22" x14ac:dyDescent="0.25">
      <c r="A192" s="56"/>
      <c r="B192" s="198"/>
      <c r="C192" s="146"/>
      <c r="D192" s="57"/>
      <c r="E192" s="58"/>
      <c r="F192" s="188"/>
      <c r="G192" s="189"/>
      <c r="H192" s="202"/>
      <c r="I192" s="203"/>
      <c r="J192" s="905"/>
      <c r="K192" s="217"/>
      <c r="L192" s="213"/>
      <c r="M192" s="214"/>
      <c r="N192" s="214"/>
      <c r="O192" s="214"/>
      <c r="P192" s="215"/>
      <c r="Q192" s="216"/>
      <c r="R192" s="215"/>
      <c r="S192" s="215"/>
      <c r="T192" s="217"/>
      <c r="U192" s="382" t="str">
        <f t="shared" si="5"/>
        <v/>
      </c>
      <c r="V192" s="480"/>
    </row>
    <row r="193" spans="1:22" x14ac:dyDescent="0.25">
      <c r="A193" s="56"/>
      <c r="B193" s="198"/>
      <c r="C193" s="146"/>
      <c r="D193" s="57"/>
      <c r="E193" s="58"/>
      <c r="F193" s="188"/>
      <c r="G193" s="189"/>
      <c r="H193" s="202"/>
      <c r="I193" s="203"/>
      <c r="J193" s="905"/>
      <c r="K193" s="217"/>
      <c r="L193" s="213"/>
      <c r="M193" s="214"/>
      <c r="N193" s="214"/>
      <c r="O193" s="214"/>
      <c r="P193" s="215"/>
      <c r="Q193" s="216"/>
      <c r="R193" s="215"/>
      <c r="S193" s="215"/>
      <c r="T193" s="217"/>
      <c r="U193" s="382" t="str">
        <f t="shared" si="5"/>
        <v/>
      </c>
      <c r="V193" s="480"/>
    </row>
    <row r="194" spans="1:22" x14ac:dyDescent="0.25">
      <c r="A194" s="56"/>
      <c r="B194" s="198"/>
      <c r="C194" s="146"/>
      <c r="D194" s="57"/>
      <c r="E194" s="58"/>
      <c r="F194" s="188"/>
      <c r="G194" s="189"/>
      <c r="H194" s="202"/>
      <c r="I194" s="203"/>
      <c r="J194" s="905"/>
      <c r="K194" s="217"/>
      <c r="L194" s="213"/>
      <c r="M194" s="214"/>
      <c r="N194" s="214"/>
      <c r="O194" s="214"/>
      <c r="P194" s="215"/>
      <c r="Q194" s="216"/>
      <c r="R194" s="215"/>
      <c r="S194" s="215"/>
      <c r="T194" s="217"/>
      <c r="U194" s="382" t="str">
        <f t="shared" si="5"/>
        <v/>
      </c>
      <c r="V194" s="480"/>
    </row>
    <row r="195" spans="1:22" x14ac:dyDescent="0.25">
      <c r="A195" s="56"/>
      <c r="B195" s="198"/>
      <c r="C195" s="146"/>
      <c r="D195" s="57"/>
      <c r="E195" s="58"/>
      <c r="F195" s="188"/>
      <c r="G195" s="189"/>
      <c r="H195" s="202"/>
      <c r="I195" s="203"/>
      <c r="J195" s="905"/>
      <c r="K195" s="217"/>
      <c r="L195" s="213"/>
      <c r="M195" s="214"/>
      <c r="N195" s="214"/>
      <c r="O195" s="214"/>
      <c r="P195" s="215"/>
      <c r="Q195" s="216"/>
      <c r="R195" s="215"/>
      <c r="S195" s="215"/>
      <c r="T195" s="217"/>
      <c r="U195" s="382" t="str">
        <f t="shared" si="5"/>
        <v/>
      </c>
      <c r="V195" s="480"/>
    </row>
    <row r="196" spans="1:22" ht="15.75" thickBot="1" x14ac:dyDescent="0.3">
      <c r="A196" s="59"/>
      <c r="B196" s="199"/>
      <c r="C196" s="147"/>
      <c r="D196" s="60"/>
      <c r="E196" s="61"/>
      <c r="F196" s="190"/>
      <c r="G196" s="191"/>
      <c r="H196" s="204"/>
      <c r="I196" s="205"/>
      <c r="J196" s="906"/>
      <c r="K196" s="223"/>
      <c r="L196" s="219"/>
      <c r="M196" s="220"/>
      <c r="N196" s="220"/>
      <c r="O196" s="220"/>
      <c r="P196" s="221"/>
      <c r="Q196" s="222"/>
      <c r="R196" s="221"/>
      <c r="S196" s="221"/>
      <c r="T196" s="223"/>
      <c r="U196" s="383" t="str">
        <f t="shared" si="5"/>
        <v/>
      </c>
      <c r="V196" s="481"/>
    </row>
  </sheetData>
  <sheetProtection algorithmName="SHA-512" hashValue="TZ3m9u7W4YUZE3ae1OD4qlOhbyis8xJTZiicFZHc5pp+E6KaiAMO5gl3G4foUALyO7H1ZfERs8knaYPF0Y8Dcw==" saltValue="5X7jmLitJo6mVaELNaukCw==" spinCount="100000" sheet="1" objects="1" scenarios="1"/>
  <mergeCells count="19">
    <mergeCell ref="U12:V12"/>
    <mergeCell ref="J12:P12"/>
    <mergeCell ref="Q12:T12"/>
    <mergeCell ref="C12:I12"/>
    <mergeCell ref="C13:C14"/>
    <mergeCell ref="H13:H14"/>
    <mergeCell ref="I13:I14"/>
    <mergeCell ref="U13:U14"/>
    <mergeCell ref="V13:V14"/>
    <mergeCell ref="Q13:Q14"/>
    <mergeCell ref="R13:R14"/>
    <mergeCell ref="L13:P13"/>
    <mergeCell ref="S13:S14"/>
    <mergeCell ref="T13:T14"/>
    <mergeCell ref="A12:A15"/>
    <mergeCell ref="B12:B15"/>
    <mergeCell ref="D13:E13"/>
    <mergeCell ref="F13:G13"/>
    <mergeCell ref="J13:K13"/>
  </mergeCells>
  <conditionalFormatting sqref="D17:D196">
    <cfRule type="expression" dxfId="95" priority="11">
      <formula>H17&gt;0</formula>
    </cfRule>
  </conditionalFormatting>
  <conditionalFormatting sqref="H17:H196">
    <cfRule type="expression" dxfId="94" priority="9">
      <formula>D17&gt;0</formula>
    </cfRule>
  </conditionalFormatting>
  <conditionalFormatting sqref="A17:A196">
    <cfRule type="expression" dxfId="93" priority="7">
      <formula>IF(AND(NOT(ISBLANK(C17)),ISBLANK(A17)),TRUE,FALSE)</formula>
    </cfRule>
    <cfRule type="expression" dxfId="92" priority="8">
      <formula>IF(AND(NOT(ISBLANK(B17)),ISBLANK(A17)),TRUE,FALSE)</formula>
    </cfRule>
  </conditionalFormatting>
  <conditionalFormatting sqref="B17:B196">
    <cfRule type="expression" dxfId="91" priority="5">
      <formula>IF(AND(NOT(ISBLANK(A17)),ISBLANK(B17)),TRUE,FALSE)</formula>
    </cfRule>
    <cfRule type="expression" dxfId="90" priority="6">
      <formula>IF(AND(NOT(ISBLANK(C17)),ISBLANK(B17)),TRUE,FALSE)</formula>
    </cfRule>
  </conditionalFormatting>
  <conditionalFormatting sqref="C17:C196">
    <cfRule type="expression" dxfId="89" priority="3">
      <formula>IF(AND(NOT(ISBLANK(A17)),ISBLANK(C17)),TRUE,FALSE)</formula>
    </cfRule>
    <cfRule type="expression" dxfId="88" priority="4">
      <formula>IF(AND(NOT(ISBLANK(B17)),ISBLANK(C17)),TRUE,FALSE)</formula>
    </cfRule>
  </conditionalFormatting>
  <conditionalFormatting sqref="I17:I196">
    <cfRule type="expression" dxfId="87" priority="2">
      <formula>AND(F17&gt;0,ISBLANK(I17))</formula>
    </cfRule>
  </conditionalFormatting>
  <conditionalFormatting sqref="F17:F196">
    <cfRule type="expression" dxfId="86" priority="1">
      <formula>I17&lt;&gt;""</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zoomScaleNormal="100" workbookViewId="0">
      <selection activeCell="Y61" sqref="Y61"/>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hidden="1" customWidth="1"/>
    <col min="11" max="13" width="10.7109375" style="92" hidden="1"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20" t="s">
        <v>366</v>
      </c>
      <c r="B9" s="1120"/>
      <c r="C9" s="1120"/>
      <c r="D9" s="1120"/>
      <c r="E9" s="1120"/>
      <c r="F9" s="1120"/>
      <c r="G9" s="1120"/>
      <c r="H9" s="1120"/>
      <c r="I9" s="1120"/>
      <c r="J9" s="1120"/>
      <c r="K9" s="1120"/>
      <c r="L9" s="1120"/>
      <c r="M9" s="1120"/>
      <c r="N9" s="91"/>
      <c r="O9" s="91"/>
      <c r="P9" s="91"/>
      <c r="Q9" s="91"/>
      <c r="R9" s="91"/>
      <c r="S9" s="91"/>
      <c r="T9" s="91"/>
      <c r="U9" s="91"/>
    </row>
    <row r="10" spans="1:21" ht="18.75" x14ac:dyDescent="0.25">
      <c r="A10" s="1120" t="s">
        <v>628</v>
      </c>
      <c r="B10" s="1120"/>
      <c r="C10" s="1120"/>
      <c r="D10" s="1120"/>
      <c r="E10" s="1120"/>
      <c r="F10" s="1120"/>
      <c r="G10" s="1120"/>
      <c r="H10" s="1120"/>
      <c r="I10" s="1120"/>
      <c r="J10" s="1120"/>
      <c r="K10" s="1120"/>
      <c r="L10" s="1120"/>
      <c r="M10" s="1120"/>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21" t="s">
        <v>809</v>
      </c>
      <c r="B12" s="1121"/>
      <c r="C12" s="1121"/>
      <c r="D12" s="1121"/>
      <c r="E12" s="600"/>
      <c r="F12" s="1121" t="s">
        <v>810</v>
      </c>
      <c r="G12" s="1121"/>
      <c r="H12" s="1121"/>
      <c r="I12" s="1121"/>
      <c r="J12" s="1121"/>
      <c r="K12" s="1121"/>
      <c r="L12" s="1121"/>
      <c r="M12" s="1121"/>
      <c r="N12" s="600"/>
      <c r="O12" s="1121" t="s">
        <v>811</v>
      </c>
      <c r="P12" s="1122"/>
      <c r="Q12" s="1122"/>
      <c r="R12" s="1122"/>
      <c r="S12" s="1122"/>
      <c r="T12" s="1122"/>
      <c r="U12" s="1122"/>
    </row>
    <row r="13" spans="1:21" x14ac:dyDescent="0.25">
      <c r="A13" s="1113"/>
      <c r="B13" s="1061" t="s">
        <v>367</v>
      </c>
      <c r="C13" s="181"/>
      <c r="D13" s="1061" t="s">
        <v>405</v>
      </c>
      <c r="E13" s="91"/>
      <c r="F13" s="1113"/>
      <c r="G13" s="1164" t="s">
        <v>170</v>
      </c>
      <c r="H13" s="1166" t="s">
        <v>169</v>
      </c>
      <c r="I13" s="1168" t="s">
        <v>484</v>
      </c>
      <c r="J13" s="91"/>
      <c r="K13" s="1117" t="s">
        <v>334</v>
      </c>
      <c r="L13" s="1118"/>
      <c r="M13" s="1119"/>
      <c r="N13" s="91"/>
      <c r="O13" s="417" t="s">
        <v>446</v>
      </c>
      <c r="P13" s="1117" t="s">
        <v>332</v>
      </c>
      <c r="Q13" s="1118"/>
      <c r="R13" s="1119"/>
      <c r="S13" s="1117" t="s">
        <v>333</v>
      </c>
      <c r="T13" s="1119"/>
      <c r="U13" s="1113" t="s">
        <v>324</v>
      </c>
    </row>
    <row r="14" spans="1:21" ht="26.25" thickBot="1" x14ac:dyDescent="0.3">
      <c r="A14" s="1114"/>
      <c r="B14" s="1063"/>
      <c r="C14" s="181"/>
      <c r="D14" s="1114"/>
      <c r="E14" s="91"/>
      <c r="F14" s="1114"/>
      <c r="G14" s="1165"/>
      <c r="H14" s="1167"/>
      <c r="I14" s="1169"/>
      <c r="J14" s="91"/>
      <c r="K14" s="176" t="s">
        <v>170</v>
      </c>
      <c r="L14" s="498" t="s">
        <v>169</v>
      </c>
      <c r="M14" s="501" t="s">
        <v>484</v>
      </c>
      <c r="N14" s="91"/>
      <c r="O14" s="439" t="s">
        <v>447</v>
      </c>
      <c r="P14" s="173" t="s">
        <v>327</v>
      </c>
      <c r="Q14" s="177" t="s">
        <v>328</v>
      </c>
      <c r="R14" s="178" t="s">
        <v>329</v>
      </c>
      <c r="S14" s="29" t="s">
        <v>368</v>
      </c>
      <c r="T14" s="178" t="s">
        <v>331</v>
      </c>
      <c r="U14" s="1114"/>
    </row>
    <row r="15" spans="1:21" x14ac:dyDescent="0.25">
      <c r="A15" s="52" t="s">
        <v>298</v>
      </c>
      <c r="B15" s="320"/>
      <c r="C15" s="321"/>
      <c r="D15" s="320"/>
      <c r="E15" s="91"/>
      <c r="F15" s="52" t="s">
        <v>325</v>
      </c>
      <c r="G15" s="324"/>
      <c r="H15" s="502"/>
      <c r="I15" s="325"/>
      <c r="J15" s="326"/>
      <c r="K15" s="340"/>
      <c r="L15" s="506"/>
      <c r="M15" s="341"/>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503"/>
      <c r="I16" s="328"/>
      <c r="J16" s="326"/>
      <c r="K16" s="342"/>
      <c r="L16" s="507"/>
      <c r="M16" s="343"/>
      <c r="N16" s="91"/>
      <c r="O16" s="175" t="s">
        <v>330</v>
      </c>
      <c r="P16" s="329"/>
      <c r="Q16" s="444"/>
      <c r="R16" s="445"/>
      <c r="S16" s="329"/>
      <c r="T16" s="445"/>
      <c r="U16" s="447">
        <f t="shared" si="0"/>
        <v>0</v>
      </c>
    </row>
    <row r="17" spans="1:21" x14ac:dyDescent="0.25">
      <c r="A17" s="174" t="s">
        <v>300</v>
      </c>
      <c r="B17" s="322"/>
      <c r="C17" s="321"/>
      <c r="D17" s="322"/>
      <c r="E17" s="91"/>
      <c r="F17" s="174">
        <v>21</v>
      </c>
      <c r="G17" s="327"/>
      <c r="H17" s="503"/>
      <c r="I17" s="328"/>
      <c r="J17" s="326"/>
      <c r="K17" s="342"/>
      <c r="L17" s="507"/>
      <c r="M17" s="343"/>
      <c r="N17" s="91"/>
      <c r="O17" s="419" t="s">
        <v>448</v>
      </c>
      <c r="P17" s="1111"/>
      <c r="Q17" s="1012"/>
      <c r="R17" s="1112"/>
      <c r="S17" s="440"/>
      <c r="T17" s="441"/>
      <c r="U17" s="338">
        <f>SUM(P17:T17)</f>
        <v>0</v>
      </c>
    </row>
    <row r="18" spans="1:21" x14ac:dyDescent="0.25">
      <c r="A18" s="174" t="s">
        <v>301</v>
      </c>
      <c r="B18" s="322"/>
      <c r="C18" s="321"/>
      <c r="D18" s="322"/>
      <c r="E18" s="91"/>
      <c r="F18" s="174">
        <v>22</v>
      </c>
      <c r="G18" s="327"/>
      <c r="H18" s="503"/>
      <c r="I18" s="328"/>
      <c r="J18" s="326"/>
      <c r="K18" s="342"/>
      <c r="L18" s="507"/>
      <c r="M18" s="343"/>
      <c r="N18" s="91"/>
      <c r="O18" s="466" t="s">
        <v>449</v>
      </c>
      <c r="P18" s="1111"/>
      <c r="Q18" s="1012"/>
      <c r="R18" s="1112"/>
      <c r="S18" s="440"/>
      <c r="T18" s="441"/>
      <c r="U18" s="338">
        <f>SUM(P18:T18)</f>
        <v>0</v>
      </c>
    </row>
    <row r="19" spans="1:21" ht="15.75" thickBot="1" x14ac:dyDescent="0.3">
      <c r="A19" s="174" t="s">
        <v>302</v>
      </c>
      <c r="B19" s="322"/>
      <c r="C19" s="321"/>
      <c r="D19" s="322"/>
      <c r="E19" s="91"/>
      <c r="F19" s="174">
        <v>23</v>
      </c>
      <c r="G19" s="327"/>
      <c r="H19" s="503"/>
      <c r="I19" s="328"/>
      <c r="J19" s="326"/>
      <c r="K19" s="342"/>
      <c r="L19" s="507"/>
      <c r="M19" s="343"/>
      <c r="N19" s="91"/>
      <c r="O19" s="476" t="s">
        <v>473</v>
      </c>
      <c r="P19" s="1109"/>
      <c r="Q19" s="1016"/>
      <c r="R19" s="1110"/>
      <c r="S19" s="442"/>
      <c r="T19" s="443"/>
      <c r="U19" s="339">
        <f>SUM(P19:T19)</f>
        <v>0</v>
      </c>
    </row>
    <row r="20" spans="1:21" x14ac:dyDescent="0.25">
      <c r="A20" s="174" t="s">
        <v>303</v>
      </c>
      <c r="B20" s="322"/>
      <c r="C20" s="321"/>
      <c r="D20" s="322"/>
      <c r="E20" s="91"/>
      <c r="F20" s="174">
        <v>24</v>
      </c>
      <c r="G20" s="327"/>
      <c r="H20" s="503"/>
      <c r="I20" s="328"/>
      <c r="J20" s="326"/>
      <c r="K20" s="342"/>
      <c r="L20" s="507"/>
      <c r="M20" s="343"/>
      <c r="N20" s="91"/>
      <c r="O20" s="91"/>
      <c r="P20" s="91"/>
      <c r="Q20" s="91"/>
      <c r="R20" s="91"/>
      <c r="S20" s="91"/>
      <c r="T20" s="91"/>
      <c r="U20" s="91"/>
    </row>
    <row r="21" spans="1:21" x14ac:dyDescent="0.25">
      <c r="A21" s="174" t="s">
        <v>304</v>
      </c>
      <c r="B21" s="322"/>
      <c r="C21" s="321"/>
      <c r="D21" s="322"/>
      <c r="E21" s="91"/>
      <c r="F21" s="174">
        <v>25</v>
      </c>
      <c r="G21" s="327"/>
      <c r="H21" s="503"/>
      <c r="I21" s="328"/>
      <c r="J21" s="326"/>
      <c r="K21" s="342"/>
      <c r="L21" s="507"/>
      <c r="M21" s="343"/>
      <c r="N21" s="91"/>
      <c r="O21" s="91"/>
      <c r="P21" s="91"/>
      <c r="Q21" s="91"/>
      <c r="R21" s="91"/>
      <c r="S21" s="91"/>
      <c r="T21" s="600"/>
      <c r="U21" s="600"/>
    </row>
    <row r="22" spans="1:21" ht="15" customHeight="1" x14ac:dyDescent="0.25">
      <c r="A22" s="174" t="s">
        <v>305</v>
      </c>
      <c r="B22" s="322"/>
      <c r="C22" s="321"/>
      <c r="D22" s="322"/>
      <c r="E22" s="91"/>
      <c r="F22" s="174">
        <v>26</v>
      </c>
      <c r="G22" s="327"/>
      <c r="H22" s="503"/>
      <c r="I22" s="328"/>
      <c r="J22" s="326"/>
      <c r="K22" s="342"/>
      <c r="L22" s="507"/>
      <c r="M22" s="343"/>
      <c r="N22" s="91"/>
      <c r="O22" s="91"/>
      <c r="P22" s="91"/>
      <c r="Q22" s="91"/>
      <c r="R22" s="91"/>
      <c r="S22" s="91"/>
      <c r="T22" s="600"/>
      <c r="U22" s="600"/>
    </row>
    <row r="23" spans="1:21" x14ac:dyDescent="0.25">
      <c r="A23" s="174" t="s">
        <v>306</v>
      </c>
      <c r="B23" s="322"/>
      <c r="C23" s="321"/>
      <c r="D23" s="322"/>
      <c r="E23" s="91"/>
      <c r="F23" s="174">
        <v>27</v>
      </c>
      <c r="G23" s="327"/>
      <c r="H23" s="503"/>
      <c r="I23" s="328"/>
      <c r="J23" s="326"/>
      <c r="K23" s="342"/>
      <c r="L23" s="507"/>
      <c r="M23" s="343"/>
      <c r="N23" s="91"/>
      <c r="O23" s="91"/>
      <c r="P23" s="91"/>
      <c r="Q23" s="91"/>
      <c r="R23" s="91"/>
      <c r="S23" s="91"/>
      <c r="T23" s="600"/>
      <c r="U23" s="600"/>
    </row>
    <row r="24" spans="1:21" x14ac:dyDescent="0.25">
      <c r="A24" s="174" t="s">
        <v>307</v>
      </c>
      <c r="B24" s="322"/>
      <c r="C24" s="321"/>
      <c r="D24" s="322"/>
      <c r="E24" s="91"/>
      <c r="F24" s="174">
        <v>28</v>
      </c>
      <c r="G24" s="327"/>
      <c r="H24" s="503"/>
      <c r="I24" s="328"/>
      <c r="J24" s="326"/>
      <c r="K24" s="342"/>
      <c r="L24" s="507"/>
      <c r="M24" s="343"/>
      <c r="N24" s="91"/>
      <c r="O24" s="91"/>
      <c r="P24" s="91"/>
      <c r="Q24" s="91"/>
      <c r="R24" s="91"/>
      <c r="S24" s="91"/>
      <c r="T24" s="600"/>
      <c r="U24" s="600"/>
    </row>
    <row r="25" spans="1:21" x14ac:dyDescent="0.25">
      <c r="A25" s="174" t="s">
        <v>308</v>
      </c>
      <c r="B25" s="322"/>
      <c r="C25" s="321"/>
      <c r="D25" s="322"/>
      <c r="E25" s="91"/>
      <c r="F25" s="174">
        <v>29</v>
      </c>
      <c r="G25" s="327"/>
      <c r="H25" s="503"/>
      <c r="I25" s="328"/>
      <c r="J25" s="326"/>
      <c r="K25" s="342"/>
      <c r="L25" s="507"/>
      <c r="M25" s="343"/>
      <c r="N25" s="91"/>
      <c r="O25" s="91"/>
      <c r="P25" s="91"/>
      <c r="Q25" s="91"/>
      <c r="R25" s="91"/>
      <c r="S25" s="91"/>
      <c r="T25" s="600"/>
      <c r="U25" s="600"/>
    </row>
    <row r="26" spans="1:21" x14ac:dyDescent="0.25">
      <c r="A26" s="174" t="s">
        <v>309</v>
      </c>
      <c r="B26" s="322"/>
      <c r="C26" s="321"/>
      <c r="D26" s="322"/>
      <c r="E26" s="91"/>
      <c r="F26" s="174">
        <v>30</v>
      </c>
      <c r="G26" s="327"/>
      <c r="H26" s="503"/>
      <c r="I26" s="328"/>
      <c r="J26" s="326"/>
      <c r="K26" s="342"/>
      <c r="L26" s="507"/>
      <c r="M26" s="343"/>
      <c r="N26" s="91"/>
      <c r="O26" s="91"/>
      <c r="P26" s="91"/>
      <c r="Q26" s="91"/>
      <c r="R26" s="91"/>
      <c r="S26" s="91"/>
      <c r="T26" s="600"/>
      <c r="U26" s="600"/>
    </row>
    <row r="27" spans="1:21" x14ac:dyDescent="0.25">
      <c r="A27" s="174" t="s">
        <v>310</v>
      </c>
      <c r="B27" s="322"/>
      <c r="C27" s="321"/>
      <c r="D27" s="322"/>
      <c r="E27" s="91"/>
      <c r="F27" s="174">
        <v>31</v>
      </c>
      <c r="G27" s="327"/>
      <c r="H27" s="503"/>
      <c r="I27" s="328"/>
      <c r="J27" s="326"/>
      <c r="K27" s="342"/>
      <c r="L27" s="507"/>
      <c r="M27" s="343"/>
      <c r="N27" s="91"/>
      <c r="O27" s="91"/>
      <c r="P27" s="91"/>
      <c r="Q27" s="91"/>
      <c r="R27" s="91"/>
      <c r="S27" s="91"/>
      <c r="T27" s="600"/>
      <c r="U27" s="600"/>
    </row>
    <row r="28" spans="1:21" x14ac:dyDescent="0.25">
      <c r="A28" s="174" t="s">
        <v>311</v>
      </c>
      <c r="B28" s="322"/>
      <c r="C28" s="321"/>
      <c r="D28" s="322"/>
      <c r="E28" s="91"/>
      <c r="F28" s="174">
        <v>32</v>
      </c>
      <c r="G28" s="327"/>
      <c r="H28" s="503"/>
      <c r="I28" s="328"/>
      <c r="J28" s="326"/>
      <c r="K28" s="342"/>
      <c r="L28" s="507"/>
      <c r="M28" s="343"/>
      <c r="N28" s="91"/>
      <c r="O28" s="91"/>
      <c r="P28" s="91"/>
      <c r="Q28" s="91"/>
      <c r="R28" s="91"/>
      <c r="S28" s="91"/>
      <c r="T28" s="600"/>
      <c r="U28" s="600"/>
    </row>
    <row r="29" spans="1:21" x14ac:dyDescent="0.25">
      <c r="A29" s="174" t="s">
        <v>312</v>
      </c>
      <c r="B29" s="322"/>
      <c r="C29" s="321"/>
      <c r="D29" s="322"/>
      <c r="E29" s="91"/>
      <c r="F29" s="174">
        <v>33</v>
      </c>
      <c r="G29" s="327"/>
      <c r="H29" s="503"/>
      <c r="I29" s="328"/>
      <c r="J29" s="326"/>
      <c r="K29" s="342"/>
      <c r="L29" s="507"/>
      <c r="M29" s="343"/>
      <c r="N29" s="91"/>
      <c r="O29" s="91"/>
      <c r="P29" s="91"/>
      <c r="Q29" s="91"/>
      <c r="R29" s="91"/>
      <c r="S29" s="91"/>
      <c r="T29" s="600"/>
      <c r="U29" s="600"/>
    </row>
    <row r="30" spans="1:21" x14ac:dyDescent="0.25">
      <c r="A30" s="174" t="s">
        <v>313</v>
      </c>
      <c r="B30" s="322"/>
      <c r="C30" s="321"/>
      <c r="D30" s="322"/>
      <c r="E30" s="91"/>
      <c r="F30" s="174">
        <v>34</v>
      </c>
      <c r="G30" s="327"/>
      <c r="H30" s="503"/>
      <c r="I30" s="328"/>
      <c r="J30" s="326"/>
      <c r="K30" s="342"/>
      <c r="L30" s="507"/>
      <c r="M30" s="343"/>
      <c r="N30" s="91"/>
      <c r="O30" s="91"/>
      <c r="P30" s="91"/>
      <c r="Q30" s="91"/>
      <c r="R30" s="91"/>
      <c r="S30" s="91"/>
      <c r="T30" s="600"/>
      <c r="U30" s="600"/>
    </row>
    <row r="31" spans="1:21" x14ac:dyDescent="0.25">
      <c r="A31" s="174" t="s">
        <v>314</v>
      </c>
      <c r="B31" s="322"/>
      <c r="C31" s="321"/>
      <c r="D31" s="322"/>
      <c r="E31" s="91"/>
      <c r="F31" s="174">
        <v>35</v>
      </c>
      <c r="G31" s="327"/>
      <c r="H31" s="503"/>
      <c r="I31" s="328"/>
      <c r="J31" s="326"/>
      <c r="K31" s="342"/>
      <c r="L31" s="507"/>
      <c r="M31" s="343"/>
      <c r="N31" s="91"/>
      <c r="O31" s="91"/>
      <c r="P31" s="91"/>
      <c r="Q31" s="91"/>
      <c r="R31" s="91"/>
      <c r="S31" s="91"/>
      <c r="T31" s="600"/>
      <c r="U31" s="600"/>
    </row>
    <row r="32" spans="1:21" x14ac:dyDescent="0.25">
      <c r="A32" s="174" t="s">
        <v>315</v>
      </c>
      <c r="B32" s="322"/>
      <c r="C32" s="321"/>
      <c r="D32" s="322"/>
      <c r="E32" s="91"/>
      <c r="F32" s="174">
        <v>36</v>
      </c>
      <c r="G32" s="327"/>
      <c r="H32" s="503"/>
      <c r="I32" s="328"/>
      <c r="J32" s="326"/>
      <c r="K32" s="342"/>
      <c r="L32" s="507"/>
      <c r="M32" s="343"/>
      <c r="N32" s="91"/>
      <c r="O32" s="91"/>
      <c r="P32" s="91"/>
      <c r="Q32" s="91"/>
      <c r="R32" s="91"/>
      <c r="S32" s="91"/>
      <c r="T32" s="600"/>
      <c r="U32" s="600"/>
    </row>
    <row r="33" spans="1:21" x14ac:dyDescent="0.25">
      <c r="A33" s="174" t="s">
        <v>316</v>
      </c>
      <c r="B33" s="322"/>
      <c r="C33" s="321"/>
      <c r="D33" s="322"/>
      <c r="E33" s="91"/>
      <c r="F33" s="174">
        <v>37</v>
      </c>
      <c r="G33" s="327"/>
      <c r="H33" s="503"/>
      <c r="I33" s="328"/>
      <c r="J33" s="326"/>
      <c r="K33" s="342"/>
      <c r="L33" s="507"/>
      <c r="M33" s="343"/>
      <c r="N33" s="91"/>
      <c r="O33" s="91"/>
      <c r="P33" s="91"/>
      <c r="Q33" s="91"/>
      <c r="R33" s="91"/>
      <c r="S33" s="91"/>
      <c r="T33" s="600"/>
      <c r="U33" s="600"/>
    </row>
    <row r="34" spans="1:21" x14ac:dyDescent="0.25">
      <c r="A34" s="174" t="s">
        <v>317</v>
      </c>
      <c r="B34" s="322"/>
      <c r="C34" s="321"/>
      <c r="D34" s="322"/>
      <c r="E34" s="91"/>
      <c r="F34" s="174">
        <v>38</v>
      </c>
      <c r="G34" s="327"/>
      <c r="H34" s="503"/>
      <c r="I34" s="328"/>
      <c r="J34" s="326"/>
      <c r="K34" s="342"/>
      <c r="L34" s="507"/>
      <c r="M34" s="343"/>
      <c r="N34" s="91"/>
      <c r="O34" s="91"/>
      <c r="P34" s="91"/>
      <c r="Q34" s="91"/>
      <c r="R34" s="91"/>
      <c r="S34" s="91"/>
      <c r="T34" s="600"/>
      <c r="U34" s="600"/>
    </row>
    <row r="35" spans="1:21" x14ac:dyDescent="0.25">
      <c r="A35" s="174" t="s">
        <v>318</v>
      </c>
      <c r="B35" s="322"/>
      <c r="C35" s="321"/>
      <c r="D35" s="322"/>
      <c r="E35" s="91"/>
      <c r="F35" s="174">
        <v>39</v>
      </c>
      <c r="G35" s="327"/>
      <c r="H35" s="503"/>
      <c r="I35" s="328"/>
      <c r="J35" s="326"/>
      <c r="K35" s="342"/>
      <c r="L35" s="507"/>
      <c r="M35" s="343"/>
      <c r="N35" s="91"/>
      <c r="O35" s="91"/>
      <c r="P35" s="91"/>
      <c r="Q35" s="91"/>
      <c r="R35" s="91"/>
      <c r="S35" s="91"/>
      <c r="T35" s="600"/>
      <c r="U35" s="600"/>
    </row>
    <row r="36" spans="1:21" x14ac:dyDescent="0.25">
      <c r="A36" s="174" t="s">
        <v>319</v>
      </c>
      <c r="B36" s="322"/>
      <c r="C36" s="321"/>
      <c r="D36" s="322"/>
      <c r="E36" s="91"/>
      <c r="F36" s="174">
        <v>40</v>
      </c>
      <c r="G36" s="327"/>
      <c r="H36" s="503"/>
      <c r="I36" s="328"/>
      <c r="J36" s="326"/>
      <c r="K36" s="342"/>
      <c r="L36" s="507"/>
      <c r="M36" s="343"/>
      <c r="N36" s="91"/>
      <c r="O36" s="91"/>
      <c r="P36" s="91"/>
      <c r="Q36" s="91"/>
      <c r="R36" s="91"/>
      <c r="S36" s="91"/>
      <c r="T36" s="600"/>
      <c r="U36" s="600"/>
    </row>
    <row r="37" spans="1:21" x14ac:dyDescent="0.25">
      <c r="A37" s="174" t="s">
        <v>320</v>
      </c>
      <c r="B37" s="322"/>
      <c r="C37" s="321"/>
      <c r="D37" s="322"/>
      <c r="E37" s="91"/>
      <c r="F37" s="174">
        <v>41</v>
      </c>
      <c r="G37" s="327"/>
      <c r="H37" s="503"/>
      <c r="I37" s="328"/>
      <c r="J37" s="326"/>
      <c r="K37" s="342"/>
      <c r="L37" s="507"/>
      <c r="M37" s="343"/>
      <c r="N37" s="91"/>
      <c r="O37" s="91"/>
      <c r="P37" s="91"/>
      <c r="Q37" s="91"/>
      <c r="R37" s="91"/>
      <c r="S37" s="91"/>
      <c r="T37" s="600"/>
      <c r="U37" s="600"/>
    </row>
    <row r="38" spans="1:21" ht="14.45" customHeight="1" x14ac:dyDescent="0.25">
      <c r="A38" s="174" t="s">
        <v>321</v>
      </c>
      <c r="B38" s="322"/>
      <c r="C38" s="321"/>
      <c r="D38" s="322"/>
      <c r="E38" s="91"/>
      <c r="F38" s="174">
        <v>42</v>
      </c>
      <c r="G38" s="327"/>
      <c r="H38" s="503"/>
      <c r="I38" s="328"/>
      <c r="J38" s="326"/>
      <c r="K38" s="342"/>
      <c r="L38" s="507"/>
      <c r="M38" s="343"/>
      <c r="N38" s="91"/>
      <c r="O38" s="91"/>
      <c r="P38" s="91"/>
      <c r="Q38" s="91"/>
      <c r="R38" s="91"/>
      <c r="S38" s="91"/>
      <c r="T38" s="600"/>
      <c r="U38" s="600"/>
    </row>
    <row r="39" spans="1:21" x14ac:dyDescent="0.25">
      <c r="A39" s="174" t="s">
        <v>322</v>
      </c>
      <c r="B39" s="322"/>
      <c r="C39" s="321"/>
      <c r="D39" s="322"/>
      <c r="E39" s="91"/>
      <c r="F39" s="174">
        <v>43</v>
      </c>
      <c r="G39" s="327"/>
      <c r="H39" s="503"/>
      <c r="I39" s="328"/>
      <c r="J39" s="326"/>
      <c r="K39" s="342"/>
      <c r="L39" s="507"/>
      <c r="M39" s="343"/>
      <c r="N39" s="91"/>
      <c r="O39" s="91"/>
      <c r="P39" s="91"/>
      <c r="Q39" s="91"/>
      <c r="R39" s="91"/>
      <c r="S39" s="91"/>
      <c r="T39" s="600"/>
      <c r="U39" s="600"/>
    </row>
    <row r="40" spans="1:21" x14ac:dyDescent="0.25">
      <c r="A40" s="174" t="s">
        <v>323</v>
      </c>
      <c r="B40" s="322"/>
      <c r="C40" s="321"/>
      <c r="D40" s="322"/>
      <c r="E40" s="91"/>
      <c r="F40" s="174">
        <v>44</v>
      </c>
      <c r="G40" s="327"/>
      <c r="H40" s="503"/>
      <c r="I40" s="328"/>
      <c r="J40" s="326"/>
      <c r="K40" s="342"/>
      <c r="L40" s="507"/>
      <c r="M40" s="343"/>
      <c r="N40" s="91"/>
      <c r="O40" s="91"/>
      <c r="P40" s="91"/>
      <c r="Q40" s="91"/>
      <c r="R40" s="91"/>
      <c r="S40" s="91"/>
      <c r="T40" s="600"/>
      <c r="U40" s="600"/>
    </row>
    <row r="41" spans="1:21" x14ac:dyDescent="0.25">
      <c r="A41" s="358" t="s">
        <v>375</v>
      </c>
      <c r="B41" s="322"/>
      <c r="C41" s="321"/>
      <c r="D41" s="323"/>
      <c r="E41" s="91"/>
      <c r="F41" s="174">
        <v>45</v>
      </c>
      <c r="G41" s="327"/>
      <c r="H41" s="503"/>
      <c r="I41" s="328"/>
      <c r="J41" s="326"/>
      <c r="K41" s="342"/>
      <c r="L41" s="507"/>
      <c r="M41" s="343"/>
      <c r="N41" s="91"/>
      <c r="O41" s="91"/>
      <c r="P41" s="91"/>
      <c r="Q41" s="91"/>
      <c r="R41" s="91"/>
      <c r="S41" s="91"/>
      <c r="T41" s="600"/>
      <c r="U41" s="600"/>
    </row>
    <row r="42" spans="1:21" x14ac:dyDescent="0.25">
      <c r="A42" s="358" t="s">
        <v>376</v>
      </c>
      <c r="B42" s="322"/>
      <c r="C42" s="321"/>
      <c r="D42" s="322"/>
      <c r="E42" s="91"/>
      <c r="F42" s="174">
        <v>46</v>
      </c>
      <c r="G42" s="327"/>
      <c r="H42" s="503"/>
      <c r="I42" s="328"/>
      <c r="J42" s="326"/>
      <c r="K42" s="342"/>
      <c r="L42" s="507"/>
      <c r="M42" s="343"/>
      <c r="N42" s="91"/>
      <c r="O42" s="91"/>
      <c r="P42" s="91"/>
      <c r="Q42" s="91"/>
      <c r="R42" s="91"/>
      <c r="S42" s="91"/>
      <c r="T42" s="600"/>
      <c r="U42" s="600"/>
    </row>
    <row r="43" spans="1:21" x14ac:dyDescent="0.25">
      <c r="A43" s="358" t="s">
        <v>377</v>
      </c>
      <c r="B43" s="363"/>
      <c r="C43" s="181"/>
      <c r="D43" s="363"/>
      <c r="E43" s="91"/>
      <c r="F43" s="174">
        <v>47</v>
      </c>
      <c r="G43" s="327"/>
      <c r="H43" s="503"/>
      <c r="I43" s="328"/>
      <c r="J43" s="326"/>
      <c r="K43" s="342"/>
      <c r="L43" s="507"/>
      <c r="M43" s="343"/>
      <c r="N43" s="91"/>
      <c r="O43" s="91"/>
      <c r="P43" s="91"/>
      <c r="Q43" s="91"/>
      <c r="R43" s="91"/>
      <c r="S43" s="91"/>
      <c r="T43" s="600"/>
      <c r="U43" s="600"/>
    </row>
    <row r="44" spans="1:21" x14ac:dyDescent="0.25">
      <c r="A44" s="358" t="s">
        <v>378</v>
      </c>
      <c r="B44" s="363"/>
      <c r="C44" s="181"/>
      <c r="D44" s="363"/>
      <c r="E44" s="91"/>
      <c r="F44" s="174">
        <v>48</v>
      </c>
      <c r="G44" s="327"/>
      <c r="H44" s="503"/>
      <c r="I44" s="328"/>
      <c r="J44" s="326"/>
      <c r="K44" s="342"/>
      <c r="L44" s="507"/>
      <c r="M44" s="343"/>
      <c r="N44" s="91"/>
      <c r="O44" s="91"/>
      <c r="P44" s="91"/>
      <c r="Q44" s="91"/>
      <c r="R44" s="91"/>
      <c r="S44" s="91"/>
      <c r="T44" s="600"/>
      <c r="U44" s="600"/>
    </row>
    <row r="45" spans="1:21" x14ac:dyDescent="0.25">
      <c r="A45" s="358" t="s">
        <v>379</v>
      </c>
      <c r="B45" s="363"/>
      <c r="C45" s="181"/>
      <c r="D45" s="363"/>
      <c r="E45" s="91"/>
      <c r="F45" s="174">
        <v>49</v>
      </c>
      <c r="G45" s="327"/>
      <c r="H45" s="503"/>
      <c r="I45" s="328"/>
      <c r="J45" s="326"/>
      <c r="K45" s="342"/>
      <c r="L45" s="507"/>
      <c r="M45" s="343"/>
      <c r="N45" s="91"/>
      <c r="O45" s="91"/>
      <c r="P45" s="91"/>
      <c r="Q45" s="91"/>
      <c r="R45" s="91"/>
      <c r="S45" s="91"/>
      <c r="T45" s="600"/>
      <c r="U45" s="600"/>
    </row>
    <row r="46" spans="1:21" x14ac:dyDescent="0.25">
      <c r="A46" s="358" t="s">
        <v>380</v>
      </c>
      <c r="B46" s="363"/>
      <c r="C46" s="181"/>
      <c r="D46" s="363"/>
      <c r="E46" s="91"/>
      <c r="F46" s="174">
        <v>50</v>
      </c>
      <c r="G46" s="327"/>
      <c r="H46" s="503"/>
      <c r="I46" s="328"/>
      <c r="J46" s="326"/>
      <c r="K46" s="342"/>
      <c r="L46" s="507"/>
      <c r="M46" s="343"/>
      <c r="N46" s="91"/>
      <c r="O46" s="91"/>
      <c r="P46" s="91"/>
      <c r="Q46" s="91"/>
      <c r="R46" s="91"/>
      <c r="S46" s="91"/>
      <c r="T46" s="600"/>
      <c r="U46" s="600"/>
    </row>
    <row r="47" spans="1:21" x14ac:dyDescent="0.25">
      <c r="A47" s="358" t="s">
        <v>381</v>
      </c>
      <c r="B47" s="363"/>
      <c r="C47" s="181"/>
      <c r="D47" s="363"/>
      <c r="E47" s="91"/>
      <c r="F47" s="174">
        <v>51</v>
      </c>
      <c r="G47" s="327"/>
      <c r="H47" s="503"/>
      <c r="I47" s="328"/>
      <c r="J47" s="326"/>
      <c r="K47" s="342"/>
      <c r="L47" s="507"/>
      <c r="M47" s="343"/>
      <c r="N47" s="91"/>
      <c r="O47" s="91"/>
      <c r="P47" s="91"/>
      <c r="Q47" s="91"/>
      <c r="R47" s="91"/>
      <c r="S47" s="91"/>
      <c r="T47" s="600"/>
      <c r="U47" s="600"/>
    </row>
    <row r="48" spans="1:21" x14ac:dyDescent="0.25">
      <c r="A48" s="358" t="s">
        <v>382</v>
      </c>
      <c r="B48" s="363"/>
      <c r="C48" s="181"/>
      <c r="D48" s="363"/>
      <c r="E48" s="91"/>
      <c r="F48" s="174">
        <v>52</v>
      </c>
      <c r="G48" s="327"/>
      <c r="H48" s="503"/>
      <c r="I48" s="328"/>
      <c r="J48" s="326"/>
      <c r="K48" s="342"/>
      <c r="L48" s="507"/>
      <c r="M48" s="343"/>
      <c r="N48" s="91"/>
      <c r="O48" s="91"/>
      <c r="P48" s="91"/>
      <c r="Q48" s="91"/>
      <c r="R48" s="91"/>
      <c r="S48" s="91"/>
      <c r="T48" s="91"/>
      <c r="U48" s="91"/>
    </row>
    <row r="49" spans="1:21" x14ac:dyDescent="0.25">
      <c r="A49" s="358" t="s">
        <v>383</v>
      </c>
      <c r="B49" s="363"/>
      <c r="C49" s="181"/>
      <c r="D49" s="363"/>
      <c r="E49" s="91"/>
      <c r="F49" s="174">
        <v>53</v>
      </c>
      <c r="G49" s="327"/>
      <c r="H49" s="503"/>
      <c r="I49" s="328"/>
      <c r="J49" s="326"/>
      <c r="K49" s="342"/>
      <c r="L49" s="507"/>
      <c r="M49" s="343"/>
      <c r="N49" s="91"/>
      <c r="O49" s="91"/>
      <c r="P49" s="91"/>
      <c r="Q49" s="91"/>
      <c r="R49" s="91"/>
      <c r="S49" s="91"/>
      <c r="T49" s="91"/>
      <c r="U49" s="91"/>
    </row>
    <row r="50" spans="1:21" x14ac:dyDescent="0.25">
      <c r="A50" s="358" t="s">
        <v>384</v>
      </c>
      <c r="B50" s="363"/>
      <c r="C50" s="181"/>
      <c r="D50" s="363"/>
      <c r="E50" s="91"/>
      <c r="F50" s="174">
        <v>54</v>
      </c>
      <c r="G50" s="327"/>
      <c r="H50" s="503"/>
      <c r="I50" s="328"/>
      <c r="J50" s="326"/>
      <c r="K50" s="342"/>
      <c r="L50" s="507"/>
      <c r="M50" s="343"/>
      <c r="N50" s="91"/>
      <c r="O50" s="91"/>
      <c r="P50" s="91"/>
      <c r="Q50" s="91"/>
      <c r="R50" s="91"/>
      <c r="S50" s="91"/>
      <c r="T50" s="91"/>
      <c r="U50" s="91"/>
    </row>
    <row r="51" spans="1:21" x14ac:dyDescent="0.25">
      <c r="A51" s="358" t="s">
        <v>385</v>
      </c>
      <c r="B51" s="363"/>
      <c r="C51" s="181"/>
      <c r="D51" s="363"/>
      <c r="E51" s="91"/>
      <c r="F51" s="174">
        <v>55</v>
      </c>
      <c r="G51" s="327"/>
      <c r="H51" s="503"/>
      <c r="I51" s="328"/>
      <c r="J51" s="326"/>
      <c r="K51" s="342"/>
      <c r="L51" s="507"/>
      <c r="M51" s="343"/>
      <c r="N51" s="91"/>
      <c r="O51" s="91"/>
      <c r="P51" s="91"/>
      <c r="Q51" s="91"/>
      <c r="R51" s="91"/>
      <c r="S51" s="91"/>
      <c r="T51" s="91"/>
      <c r="U51" s="91"/>
    </row>
    <row r="52" spans="1:21" x14ac:dyDescent="0.25">
      <c r="A52" s="358" t="s">
        <v>386</v>
      </c>
      <c r="B52" s="363"/>
      <c r="C52" s="181"/>
      <c r="D52" s="363"/>
      <c r="E52" s="91"/>
      <c r="F52" s="174">
        <v>56</v>
      </c>
      <c r="G52" s="327"/>
      <c r="H52" s="503"/>
      <c r="I52" s="328"/>
      <c r="J52" s="326"/>
      <c r="K52" s="342"/>
      <c r="L52" s="507"/>
      <c r="M52" s="343"/>
      <c r="N52" s="91"/>
      <c r="O52" s="91"/>
      <c r="P52" s="91"/>
      <c r="Q52" s="91"/>
      <c r="R52" s="91"/>
      <c r="S52" s="91"/>
      <c r="T52" s="91"/>
      <c r="U52" s="91"/>
    </row>
    <row r="53" spans="1:21" x14ac:dyDescent="0.25">
      <c r="A53" s="358" t="s">
        <v>387</v>
      </c>
      <c r="B53" s="363"/>
      <c r="C53" s="181"/>
      <c r="D53" s="363"/>
      <c r="E53" s="91"/>
      <c r="F53" s="174">
        <v>57</v>
      </c>
      <c r="G53" s="327"/>
      <c r="H53" s="503"/>
      <c r="I53" s="328"/>
      <c r="J53" s="326"/>
      <c r="K53" s="342"/>
      <c r="L53" s="507"/>
      <c r="M53" s="343"/>
      <c r="N53" s="91"/>
      <c r="O53" s="91"/>
      <c r="P53" s="91"/>
      <c r="Q53" s="91"/>
      <c r="R53" s="91"/>
      <c r="S53" s="91"/>
      <c r="T53" s="91"/>
      <c r="U53" s="91"/>
    </row>
    <row r="54" spans="1:21" x14ac:dyDescent="0.25">
      <c r="A54" s="358" t="s">
        <v>388</v>
      </c>
      <c r="B54" s="363"/>
      <c r="C54" s="181"/>
      <c r="D54" s="363"/>
      <c r="E54" s="91"/>
      <c r="F54" s="174">
        <v>58</v>
      </c>
      <c r="G54" s="327"/>
      <c r="H54" s="503"/>
      <c r="I54" s="328"/>
      <c r="J54" s="326"/>
      <c r="K54" s="342"/>
      <c r="L54" s="507"/>
      <c r="M54" s="343"/>
      <c r="N54" s="91"/>
      <c r="O54" s="91"/>
      <c r="P54" s="91"/>
      <c r="Q54" s="91"/>
      <c r="R54" s="91"/>
      <c r="S54" s="91"/>
      <c r="T54" s="91"/>
      <c r="U54" s="91"/>
    </row>
    <row r="55" spans="1:21" x14ac:dyDescent="0.25">
      <c r="A55" s="358" t="s">
        <v>389</v>
      </c>
      <c r="B55" s="363"/>
      <c r="C55" s="181"/>
      <c r="D55" s="363"/>
      <c r="E55" s="91"/>
      <c r="F55" s="174">
        <v>59</v>
      </c>
      <c r="G55" s="327"/>
      <c r="H55" s="503"/>
      <c r="I55" s="328"/>
      <c r="J55" s="326"/>
      <c r="K55" s="342"/>
      <c r="L55" s="507"/>
      <c r="M55" s="343"/>
      <c r="N55" s="91"/>
      <c r="O55" s="91"/>
      <c r="P55" s="91"/>
      <c r="Q55" s="91"/>
      <c r="R55" s="91"/>
      <c r="S55" s="91"/>
      <c r="T55" s="91"/>
      <c r="U55" s="91"/>
    </row>
    <row r="56" spans="1:21" x14ac:dyDescent="0.25">
      <c r="A56" s="358" t="s">
        <v>390</v>
      </c>
      <c r="B56" s="363"/>
      <c r="C56" s="181"/>
      <c r="D56" s="363"/>
      <c r="E56" s="91"/>
      <c r="F56" s="174">
        <v>60</v>
      </c>
      <c r="G56" s="327"/>
      <c r="H56" s="503"/>
      <c r="I56" s="328"/>
      <c r="J56" s="326"/>
      <c r="K56" s="342"/>
      <c r="L56" s="507"/>
      <c r="M56" s="343"/>
      <c r="N56" s="91"/>
      <c r="O56" s="91"/>
      <c r="P56" s="91"/>
      <c r="Q56" s="91"/>
      <c r="R56" s="91"/>
      <c r="S56" s="91"/>
      <c r="T56" s="91"/>
      <c r="U56" s="91"/>
    </row>
    <row r="57" spans="1:21" x14ac:dyDescent="0.25">
      <c r="A57" s="358" t="s">
        <v>391</v>
      </c>
      <c r="B57" s="363"/>
      <c r="C57" s="181"/>
      <c r="D57" s="363"/>
      <c r="E57" s="91"/>
      <c r="F57" s="174">
        <v>61</v>
      </c>
      <c r="G57" s="327"/>
      <c r="H57" s="503"/>
      <c r="I57" s="328"/>
      <c r="J57" s="326"/>
      <c r="K57" s="342"/>
      <c r="L57" s="507"/>
      <c r="M57" s="343"/>
      <c r="N57" s="91"/>
      <c r="O57" s="91"/>
      <c r="P57" s="91"/>
      <c r="Q57" s="91"/>
      <c r="R57" s="91"/>
      <c r="S57" s="91"/>
      <c r="T57" s="91"/>
      <c r="U57" s="91"/>
    </row>
    <row r="58" spans="1:21" x14ac:dyDescent="0.25">
      <c r="A58" s="358" t="s">
        <v>392</v>
      </c>
      <c r="B58" s="363"/>
      <c r="C58" s="181"/>
      <c r="D58" s="363"/>
      <c r="E58" s="91"/>
      <c r="F58" s="174">
        <v>62</v>
      </c>
      <c r="G58" s="327"/>
      <c r="H58" s="503"/>
      <c r="I58" s="328"/>
      <c r="J58" s="326"/>
      <c r="K58" s="342"/>
      <c r="L58" s="507"/>
      <c r="M58" s="343"/>
      <c r="N58" s="91"/>
      <c r="O58" s="91"/>
      <c r="P58" s="91"/>
      <c r="Q58" s="91"/>
      <c r="R58" s="91"/>
      <c r="S58" s="91"/>
      <c r="T58" s="91"/>
      <c r="U58" s="91"/>
    </row>
    <row r="59" spans="1:21" x14ac:dyDescent="0.25">
      <c r="A59" s="358" t="s">
        <v>393</v>
      </c>
      <c r="B59" s="363"/>
      <c r="C59" s="181"/>
      <c r="D59" s="363"/>
      <c r="E59" s="91"/>
      <c r="F59" s="174">
        <v>63</v>
      </c>
      <c r="G59" s="327"/>
      <c r="H59" s="503"/>
      <c r="I59" s="328"/>
      <c r="J59" s="326"/>
      <c r="K59" s="342"/>
      <c r="L59" s="507"/>
      <c r="M59" s="343"/>
      <c r="N59" s="91"/>
      <c r="O59" s="91"/>
      <c r="P59" s="91"/>
      <c r="Q59" s="91"/>
      <c r="R59" s="91"/>
      <c r="S59" s="91"/>
      <c r="T59" s="91"/>
      <c r="U59" s="91"/>
    </row>
    <row r="60" spans="1:21" x14ac:dyDescent="0.25">
      <c r="A60" s="358" t="s">
        <v>394</v>
      </c>
      <c r="B60" s="363"/>
      <c r="C60" s="181"/>
      <c r="D60" s="363"/>
      <c r="E60" s="91"/>
      <c r="F60" s="174">
        <v>64</v>
      </c>
      <c r="G60" s="327"/>
      <c r="H60" s="503"/>
      <c r="I60" s="328"/>
      <c r="J60" s="326"/>
      <c r="K60" s="342"/>
      <c r="L60" s="507"/>
      <c r="M60" s="343"/>
      <c r="N60" s="91"/>
      <c r="O60" s="91"/>
      <c r="P60" s="91"/>
      <c r="Q60" s="91"/>
      <c r="R60" s="91"/>
      <c r="S60" s="91"/>
      <c r="T60" s="91"/>
      <c r="U60" s="91"/>
    </row>
    <row r="61" spans="1:21" x14ac:dyDescent="0.25">
      <c r="A61" s="358" t="s">
        <v>395</v>
      </c>
      <c r="B61" s="363"/>
      <c r="C61" s="181"/>
      <c r="D61" s="363"/>
      <c r="E61" s="91"/>
      <c r="F61" s="174">
        <v>65</v>
      </c>
      <c r="G61" s="327"/>
      <c r="H61" s="503"/>
      <c r="I61" s="328"/>
      <c r="J61" s="326"/>
      <c r="K61" s="342"/>
      <c r="L61" s="507"/>
      <c r="M61" s="343"/>
      <c r="N61" s="91"/>
      <c r="O61" s="91"/>
      <c r="P61" s="91"/>
      <c r="Q61" s="91"/>
      <c r="R61" s="91"/>
      <c r="S61" s="91"/>
      <c r="T61" s="91"/>
      <c r="U61" s="91"/>
    </row>
    <row r="62" spans="1:21" x14ac:dyDescent="0.25">
      <c r="A62" s="358" t="s">
        <v>396</v>
      </c>
      <c r="B62" s="363"/>
      <c r="C62" s="181"/>
      <c r="D62" s="363"/>
      <c r="E62" s="91"/>
      <c r="F62" s="174">
        <v>66</v>
      </c>
      <c r="G62" s="327"/>
      <c r="H62" s="503"/>
      <c r="I62" s="328"/>
      <c r="J62" s="326"/>
      <c r="K62" s="342"/>
      <c r="L62" s="507"/>
      <c r="M62" s="343"/>
      <c r="N62" s="91"/>
      <c r="O62" s="91"/>
      <c r="P62" s="91"/>
      <c r="Q62" s="91"/>
      <c r="R62" s="91"/>
      <c r="S62" s="91"/>
      <c r="T62" s="91"/>
      <c r="U62" s="91"/>
    </row>
    <row r="63" spans="1:21" x14ac:dyDescent="0.25">
      <c r="A63" s="358" t="s">
        <v>397</v>
      </c>
      <c r="B63" s="363"/>
      <c r="C63" s="181"/>
      <c r="D63" s="363"/>
      <c r="E63" s="91"/>
      <c r="F63" s="174">
        <v>67</v>
      </c>
      <c r="G63" s="327"/>
      <c r="H63" s="503"/>
      <c r="I63" s="328"/>
      <c r="J63" s="326"/>
      <c r="K63" s="342"/>
      <c r="L63" s="507"/>
      <c r="M63" s="343"/>
      <c r="N63" s="91"/>
      <c r="O63" s="91"/>
      <c r="P63" s="91"/>
      <c r="Q63" s="91"/>
      <c r="R63" s="91"/>
      <c r="S63" s="91"/>
      <c r="T63" s="91"/>
      <c r="U63" s="91"/>
    </row>
    <row r="64" spans="1:21" x14ac:dyDescent="0.25">
      <c r="A64" s="358" t="s">
        <v>398</v>
      </c>
      <c r="B64" s="363"/>
      <c r="C64" s="181"/>
      <c r="D64" s="363"/>
      <c r="E64" s="91"/>
      <c r="F64" s="174">
        <v>68</v>
      </c>
      <c r="G64" s="327"/>
      <c r="H64" s="503"/>
      <c r="I64" s="328"/>
      <c r="J64" s="326"/>
      <c r="K64" s="342"/>
      <c r="L64" s="507"/>
      <c r="M64" s="343"/>
      <c r="N64" s="91"/>
      <c r="O64" s="91"/>
      <c r="P64" s="91"/>
      <c r="Q64" s="91"/>
      <c r="R64" s="91"/>
      <c r="S64" s="91"/>
      <c r="T64" s="91"/>
      <c r="U64" s="91"/>
    </row>
    <row r="65" spans="1:21" x14ac:dyDescent="0.25">
      <c r="A65" s="358" t="s">
        <v>399</v>
      </c>
      <c r="B65" s="363"/>
      <c r="C65" s="181"/>
      <c r="D65" s="363"/>
      <c r="E65" s="91"/>
      <c r="F65" s="174">
        <v>69</v>
      </c>
      <c r="G65" s="327"/>
      <c r="H65" s="503"/>
      <c r="I65" s="328"/>
      <c r="J65" s="326"/>
      <c r="K65" s="342"/>
      <c r="L65" s="507"/>
      <c r="M65" s="343"/>
      <c r="N65" s="91"/>
      <c r="O65" s="91"/>
      <c r="P65" s="91"/>
      <c r="Q65" s="91"/>
      <c r="R65" s="91"/>
      <c r="S65" s="91"/>
      <c r="T65" s="91"/>
      <c r="U65" s="91"/>
    </row>
    <row r="66" spans="1:21" ht="15.75" thickBot="1" x14ac:dyDescent="0.3">
      <c r="A66" s="359" t="s">
        <v>400</v>
      </c>
      <c r="B66" s="364"/>
      <c r="C66" s="181"/>
      <c r="D66" s="364"/>
      <c r="E66" s="91"/>
      <c r="F66" s="175" t="s">
        <v>326</v>
      </c>
      <c r="G66" s="329"/>
      <c r="H66" s="504"/>
      <c r="I66" s="330"/>
      <c r="J66" s="326"/>
      <c r="K66" s="344"/>
      <c r="L66" s="444"/>
      <c r="M66" s="345"/>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5">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mergeCells count="19">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 ref="P13:R13"/>
    <mergeCell ref="S13:T13"/>
    <mergeCell ref="U13:U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topLeftCell="A21" zoomScaleNormal="100" workbookViewId="0">
      <selection activeCell="J28" sqref="J28"/>
    </sheetView>
  </sheetViews>
  <sheetFormatPr defaultColWidth="9.140625" defaultRowHeight="15" customHeight="1" x14ac:dyDescent="0.25"/>
  <cols>
    <col min="1" max="1" width="50.7109375" style="766" customWidth="1"/>
    <col min="2" max="7" width="12.7109375" style="794" customWidth="1"/>
    <col min="8" max="8" width="2.85546875" style="766" customWidth="1"/>
    <col min="9" max="9" width="50.7109375" style="766" customWidth="1"/>
    <col min="10" max="15" width="12.7109375" style="794" customWidth="1"/>
    <col min="16" max="16384" width="9.140625" style="766"/>
  </cols>
  <sheetData>
    <row r="1" spans="1:15" s="398" customFormat="1" ht="15" customHeight="1" x14ac:dyDescent="0.25">
      <c r="B1" s="765"/>
      <c r="C1" s="765"/>
      <c r="D1" s="765"/>
      <c r="E1" s="765"/>
      <c r="F1" s="765"/>
      <c r="G1" s="765"/>
      <c r="J1" s="765"/>
      <c r="K1" s="765"/>
      <c r="L1" s="765"/>
      <c r="M1" s="765"/>
      <c r="N1" s="765"/>
      <c r="O1" s="765"/>
    </row>
    <row r="2" spans="1:15" s="398" customFormat="1" ht="15" customHeight="1" x14ac:dyDescent="0.25">
      <c r="B2" s="765"/>
      <c r="C2" s="765"/>
      <c r="D2" s="765"/>
      <c r="E2" s="765"/>
      <c r="F2" s="765"/>
      <c r="G2" s="765"/>
      <c r="J2" s="765"/>
      <c r="K2" s="765"/>
      <c r="L2" s="765"/>
      <c r="M2" s="765"/>
      <c r="N2" s="765"/>
      <c r="O2" s="765"/>
    </row>
    <row r="3" spans="1:15" s="398" customFormat="1" ht="15" customHeight="1" x14ac:dyDescent="0.25">
      <c r="B3" s="765"/>
      <c r="C3" s="765"/>
      <c r="D3" s="765"/>
      <c r="E3" s="765"/>
      <c r="F3" s="765"/>
      <c r="G3" s="765"/>
      <c r="J3" s="765"/>
      <c r="K3" s="765"/>
      <c r="L3" s="765"/>
      <c r="M3" s="765"/>
      <c r="N3" s="765"/>
      <c r="O3" s="765"/>
    </row>
    <row r="4" spans="1:15" s="398" customFormat="1" ht="15" customHeight="1" x14ac:dyDescent="0.25">
      <c r="B4" s="765"/>
      <c r="C4" s="765"/>
      <c r="D4" s="765"/>
      <c r="E4" s="765"/>
      <c r="F4" s="765"/>
      <c r="G4" s="765"/>
      <c r="J4" s="765"/>
      <c r="K4" s="765"/>
      <c r="L4" s="765"/>
      <c r="M4" s="765"/>
      <c r="N4" s="765"/>
      <c r="O4" s="765"/>
    </row>
    <row r="5" spans="1:15" s="398" customFormat="1" ht="15" customHeight="1" x14ac:dyDescent="0.25">
      <c r="B5" s="765"/>
      <c r="C5" s="765"/>
      <c r="D5" s="765"/>
      <c r="E5" s="765"/>
      <c r="F5" s="765"/>
      <c r="G5" s="765"/>
      <c r="J5" s="765"/>
      <c r="K5" s="765"/>
      <c r="L5" s="765"/>
      <c r="M5" s="765"/>
      <c r="N5" s="765"/>
      <c r="O5" s="765"/>
    </row>
    <row r="6" spans="1:15" s="398" customFormat="1" ht="15" customHeight="1" x14ac:dyDescent="0.25">
      <c r="B6" s="765"/>
      <c r="C6" s="765"/>
      <c r="D6" s="765"/>
      <c r="E6" s="765"/>
      <c r="F6" s="765"/>
      <c r="G6" s="765"/>
      <c r="J6" s="765"/>
      <c r="K6" s="765"/>
      <c r="L6" s="765"/>
      <c r="M6" s="765"/>
      <c r="N6" s="765"/>
      <c r="O6" s="765"/>
    </row>
    <row r="7" spans="1:15" s="398" customFormat="1" ht="15" hidden="1" customHeight="1" x14ac:dyDescent="0.25">
      <c r="B7" s="765"/>
      <c r="C7" s="765"/>
      <c r="D7" s="765"/>
      <c r="E7" s="765"/>
      <c r="F7" s="765"/>
      <c r="G7" s="765"/>
      <c r="J7" s="765"/>
      <c r="K7" s="765"/>
      <c r="L7" s="765"/>
      <c r="M7" s="765"/>
      <c r="N7" s="765"/>
      <c r="O7" s="765"/>
    </row>
    <row r="8" spans="1:15" s="398" customFormat="1" ht="15" hidden="1" customHeight="1" x14ac:dyDescent="0.25">
      <c r="B8" s="765"/>
      <c r="C8" s="765"/>
      <c r="D8" s="765"/>
      <c r="E8" s="765"/>
      <c r="F8" s="765"/>
      <c r="G8" s="765"/>
      <c r="J8" s="765"/>
      <c r="K8" s="765"/>
      <c r="L8" s="765"/>
      <c r="M8" s="765"/>
      <c r="N8" s="765"/>
      <c r="O8" s="765"/>
    </row>
    <row r="9" spans="1:15" ht="18.75" x14ac:dyDescent="0.25">
      <c r="A9" s="1177" t="s">
        <v>197</v>
      </c>
      <c r="B9" s="1177"/>
      <c r="C9" s="1177"/>
      <c r="D9" s="1177"/>
      <c r="E9" s="553"/>
      <c r="F9" s="553"/>
      <c r="G9" s="553"/>
      <c r="H9" s="399"/>
      <c r="I9" s="399"/>
      <c r="J9" s="553"/>
      <c r="K9" s="553"/>
      <c r="L9" s="553"/>
      <c r="M9" s="553"/>
      <c r="N9" s="553"/>
      <c r="O9" s="553"/>
    </row>
    <row r="10" spans="1:15" ht="33" customHeight="1" x14ac:dyDescent="0.25">
      <c r="A10" s="1170" t="s">
        <v>844</v>
      </c>
      <c r="B10" s="1170"/>
      <c r="C10" s="1170"/>
      <c r="D10" s="1170"/>
      <c r="E10" s="1170"/>
      <c r="F10" s="1170"/>
      <c r="G10" s="1170"/>
      <c r="H10" s="1170"/>
      <c r="I10" s="1170"/>
      <c r="J10" s="553"/>
      <c r="K10" s="553"/>
      <c r="L10" s="553"/>
      <c r="M10" s="553"/>
      <c r="N10" s="553"/>
      <c r="O10" s="553"/>
    </row>
    <row r="11" spans="1:15" ht="15" customHeight="1" thickBot="1" x14ac:dyDescent="0.3">
      <c r="A11" s="399"/>
      <c r="B11" s="553"/>
      <c r="C11" s="553"/>
      <c r="D11" s="553"/>
      <c r="E11" s="553"/>
      <c r="F11" s="553"/>
      <c r="G11" s="553"/>
      <c r="H11" s="399"/>
      <c r="I11" s="399"/>
      <c r="J11" s="553"/>
      <c r="K11" s="553"/>
      <c r="L11" s="553"/>
      <c r="M11" s="553"/>
      <c r="N11" s="553"/>
      <c r="O11" s="553"/>
    </row>
    <row r="12" spans="1:15" ht="15" customHeight="1" x14ac:dyDescent="0.25">
      <c r="A12" s="767" t="s">
        <v>530</v>
      </c>
      <c r="B12" s="768" t="str">
        <f>Home!J23</f>
        <v/>
      </c>
      <c r="C12" s="1190" t="s">
        <v>542</v>
      </c>
      <c r="D12" s="1191"/>
      <c r="E12" s="1191"/>
      <c r="F12" s="1191"/>
      <c r="G12" s="553"/>
      <c r="H12" s="399"/>
      <c r="I12" s="399"/>
      <c r="J12" s="553"/>
      <c r="K12" s="553"/>
      <c r="L12" s="553"/>
      <c r="M12" s="553"/>
      <c r="N12" s="553"/>
      <c r="O12" s="553"/>
    </row>
    <row r="13" spans="1:15" ht="15" customHeight="1" thickBot="1" x14ac:dyDescent="0.3">
      <c r="A13" s="769" t="s">
        <v>531</v>
      </c>
      <c r="B13" s="770" t="str">
        <f>Home!J24</f>
        <v/>
      </c>
      <c r="C13" s="1190" t="s">
        <v>542</v>
      </c>
      <c r="D13" s="1191"/>
      <c r="E13" s="1191"/>
      <c r="F13" s="1191"/>
      <c r="G13" s="553"/>
      <c r="H13" s="399"/>
      <c r="I13" s="399"/>
      <c r="J13" s="553"/>
      <c r="K13" s="553"/>
      <c r="L13" s="553"/>
      <c r="M13" s="553"/>
      <c r="N13" s="553"/>
      <c r="O13" s="553"/>
    </row>
    <row r="14" spans="1:15" ht="15" customHeight="1" thickBot="1" x14ac:dyDescent="0.3">
      <c r="A14" s="399"/>
      <c r="B14" s="553"/>
      <c r="C14" s="553"/>
      <c r="D14" s="553"/>
      <c r="E14" s="553"/>
      <c r="F14" s="553"/>
      <c r="G14" s="553"/>
      <c r="H14" s="399"/>
      <c r="I14" s="399"/>
      <c r="J14" s="553"/>
      <c r="K14" s="553"/>
      <c r="L14" s="553"/>
      <c r="M14" s="553"/>
      <c r="N14" s="553"/>
      <c r="O14" s="553"/>
    </row>
    <row r="15" spans="1:15" ht="15" customHeight="1" x14ac:dyDescent="0.25">
      <c r="A15" s="411"/>
      <c r="B15" s="1184" t="s">
        <v>26</v>
      </c>
      <c r="C15" s="1185"/>
      <c r="D15" s="1186"/>
      <c r="E15" s="1187" t="s">
        <v>25</v>
      </c>
      <c r="F15" s="1188"/>
      <c r="G15" s="1189"/>
      <c r="H15" s="399"/>
      <c r="I15" s="771"/>
      <c r="J15" s="1184" t="s">
        <v>26</v>
      </c>
      <c r="K15" s="1185"/>
      <c r="L15" s="1186"/>
      <c r="M15" s="1187" t="s">
        <v>25</v>
      </c>
      <c r="N15" s="1188"/>
      <c r="O15" s="1189"/>
    </row>
    <row r="16" spans="1:15" ht="30" customHeight="1" x14ac:dyDescent="0.25">
      <c r="A16" s="764" t="s">
        <v>746</v>
      </c>
      <c r="B16" s="648" t="s">
        <v>213</v>
      </c>
      <c r="C16" s="649" t="s">
        <v>212</v>
      </c>
      <c r="D16" s="650" t="s">
        <v>211</v>
      </c>
      <c r="E16" s="655" t="s">
        <v>213</v>
      </c>
      <c r="F16" s="656" t="s">
        <v>212</v>
      </c>
      <c r="G16" s="657" t="s">
        <v>211</v>
      </c>
      <c r="H16" s="399"/>
      <c r="I16" s="772" t="s">
        <v>814</v>
      </c>
      <c r="J16" s="648" t="s">
        <v>213</v>
      </c>
      <c r="K16" s="649" t="s">
        <v>212</v>
      </c>
      <c r="L16" s="650" t="s">
        <v>211</v>
      </c>
      <c r="M16" s="655" t="s">
        <v>213</v>
      </c>
      <c r="N16" s="656" t="s">
        <v>212</v>
      </c>
      <c r="O16" s="657" t="s">
        <v>211</v>
      </c>
    </row>
    <row r="17" spans="1:15" ht="15" customHeight="1" thickBot="1" x14ac:dyDescent="0.3">
      <c r="A17" s="412"/>
      <c r="B17" s="413" t="s">
        <v>177</v>
      </c>
      <c r="C17" s="414" t="s">
        <v>177</v>
      </c>
      <c r="D17" s="415" t="s">
        <v>177</v>
      </c>
      <c r="E17" s="413" t="s">
        <v>177</v>
      </c>
      <c r="F17" s="414" t="s">
        <v>177</v>
      </c>
      <c r="G17" s="416" t="s">
        <v>177</v>
      </c>
      <c r="H17" s="399"/>
      <c r="I17" s="773"/>
      <c r="J17" s="472" t="s">
        <v>223</v>
      </c>
      <c r="K17" s="473" t="s">
        <v>223</v>
      </c>
      <c r="L17" s="474" t="s">
        <v>223</v>
      </c>
      <c r="M17" s="472" t="s">
        <v>223</v>
      </c>
      <c r="N17" s="473" t="s">
        <v>223</v>
      </c>
      <c r="O17" s="475" t="s">
        <v>223</v>
      </c>
    </row>
    <row r="18" spans="1:15" ht="30" customHeight="1" x14ac:dyDescent="0.25">
      <c r="A18" s="774" t="s">
        <v>342</v>
      </c>
      <c r="B18" s="775" t="str">
        <f>IF(SUM(B19:B21)=0,"",SUM(B19:B21))</f>
        <v/>
      </c>
      <c r="C18" s="776" t="str">
        <f t="shared" ref="C18:G18" si="0">IF(SUM(C19:C21)=0,"",SUM(C19:C21))</f>
        <v/>
      </c>
      <c r="D18" s="777" t="str">
        <f t="shared" si="0"/>
        <v/>
      </c>
      <c r="E18" s="778" t="str">
        <f t="shared" si="0"/>
        <v/>
      </c>
      <c r="F18" s="776" t="str">
        <f t="shared" si="0"/>
        <v/>
      </c>
      <c r="G18" s="779" t="str">
        <f t="shared" si="0"/>
        <v/>
      </c>
      <c r="H18" s="399"/>
      <c r="I18" s="774" t="s">
        <v>216</v>
      </c>
      <c r="J18" s="834">
        <f>SUMIFS('A1'!K17:K196,'A1'!G17:G196,"Regular")+SUMIFS('A4'!G17:G196,'A4'!B17:B196,"Regular")</f>
        <v>0</v>
      </c>
      <c r="K18" s="835">
        <f>SUM('C1'!I17:I196)</f>
        <v>0</v>
      </c>
      <c r="L18" s="836">
        <f>SUMIFS('B1'!E17:E196,'B1'!B17:B196,"Regular")</f>
        <v>0</v>
      </c>
      <c r="M18" s="837">
        <f>SUMIFS('A1'!I17:I196,'A1'!G17:G196,"Regular")+SUMIFS('A4'!E17:E196,'A4'!B17:B196,"Regular")</f>
        <v>0</v>
      </c>
      <c r="N18" s="835">
        <f>SUM('C1'!H17:H196)</f>
        <v>0</v>
      </c>
      <c r="O18" s="838">
        <f>SUMIFS('B1'!D17:D196,'B1'!B17:B196,"Regular")</f>
        <v>0</v>
      </c>
    </row>
    <row r="19" spans="1:15" ht="30" customHeight="1" x14ac:dyDescent="0.25">
      <c r="A19" s="780" t="s">
        <v>214</v>
      </c>
      <c r="B19" s="265"/>
      <c r="C19" s="266"/>
      <c r="D19" s="267"/>
      <c r="E19" s="268"/>
      <c r="F19" s="266"/>
      <c r="G19" s="269"/>
      <c r="H19" s="399"/>
      <c r="I19" s="781" t="s">
        <v>217</v>
      </c>
      <c r="J19" s="522">
        <f>SUMIFS('A1'!K17:K196,'A1'!G17:G196,"Casual/add'l hours")+SUMIFS('A1'!K17:K196,'A1'!G17:G196,"Additional Hours")+SUMIFS('A1'!K17:K196,'A1'!G17:G196,"Casual")+SUMIFS('A4'!G17:G196,'A4'!B17:B196,"Casual/add'l hours")+SUMIFS('A4'!G17:G196,'A4'!B17:B196,"Additional Hours")+SUMIFS('A4'!G17:G196,'A4'!B17:B196,"Casual")</f>
        <v>0</v>
      </c>
      <c r="K19" s="523">
        <v>0</v>
      </c>
      <c r="L19" s="524">
        <f>SUMIFS('B1'!E17:E196,'B1'!B17:B196,"Casual/add'l hours")+SUMIFS('B1'!E17:E196,'B1'!B17:B196,"Additional Hours")+SUMIFS('B1'!E17:E196,'B1'!B17:B196,"Casual")</f>
        <v>0</v>
      </c>
      <c r="M19" s="525">
        <f>SUMIFS('A1'!I17:I196,'A1'!G17:G196,"Casual/add'l hours")+SUMIFS('A1'!I17:I196,'A1'!G17:G196,"Additional Hours")+SUMIFS('A1'!I17:I196,'A1'!G17:G196,"Casual")+SUMIFS('A4'!E17:E196,'A4'!B17:B196,"Casual/add'l hours")+SUMIFS('A4'!E17:E196,'A4'!B17:B196,"Additional Hours")+SUMIFS('A4'!E17:E196,'A4'!B17:B196,"Casual")</f>
        <v>0</v>
      </c>
      <c r="N19" s="523">
        <v>0</v>
      </c>
      <c r="O19" s="526">
        <f>SUMIFS('B1'!D17:D196,'B1'!B17:B196,"Casual/add'l hours")+SUMIFS('B1'!D17:D196,'B1'!B17:B196,"Additional Hours")+SUMIFS('B1'!D17:D196,'B1'!B17:B196,"Casual")</f>
        <v>0</v>
      </c>
    </row>
    <row r="20" spans="1:15" ht="30" customHeight="1" x14ac:dyDescent="0.25">
      <c r="A20" s="780" t="s">
        <v>215</v>
      </c>
      <c r="B20" s="265"/>
      <c r="C20" s="266"/>
      <c r="D20" s="267"/>
      <c r="E20" s="268"/>
      <c r="F20" s="266"/>
      <c r="G20" s="269"/>
      <c r="H20" s="399"/>
      <c r="I20" s="782" t="s">
        <v>815</v>
      </c>
      <c r="J20" s="527">
        <f>SUMIFS('A1'!K17:K196,'A1'!G17:G196,"Additional Hours")+SUMIFS('A4'!G17:G196,'A4'!B17:B196,"Additional")</f>
        <v>0</v>
      </c>
      <c r="K20" s="518">
        <v>0</v>
      </c>
      <c r="L20" s="528">
        <f>SUMIFS('B1'!E17:E196,'B1'!B17:B196,"Additional Hours")</f>
        <v>0</v>
      </c>
      <c r="M20" s="529">
        <f>SUMIFS('A1'!I17:I196,'A1'!G17:G196,"Additional Hours")+SUMIFS('A4'!E17:E196,'A4'!B17:B196,"Additional Hours")</f>
        <v>0</v>
      </c>
      <c r="N20" s="518">
        <v>0</v>
      </c>
      <c r="O20" s="530">
        <f>SUMIFS('B1'!D17:D196,'B1'!B17:B196,"Additional")</f>
        <v>0</v>
      </c>
    </row>
    <row r="21" spans="1:15" ht="30" customHeight="1" thickBot="1" x14ac:dyDescent="0.3">
      <c r="A21" s="907" t="s">
        <v>813</v>
      </c>
      <c r="B21" s="270"/>
      <c r="C21" s="271"/>
      <c r="D21" s="272"/>
      <c r="E21" s="273"/>
      <c r="F21" s="271"/>
      <c r="G21" s="274"/>
      <c r="H21" s="399"/>
      <c r="I21" s="783" t="s">
        <v>475</v>
      </c>
      <c r="J21" s="531">
        <f>SUMIFS('A1'!K17:K196,'A1'!G17:G196,"Casual")+SUMIFS('A4'!G17:G196,'A4'!B17:B196,"Casual")</f>
        <v>0</v>
      </c>
      <c r="K21" s="519">
        <v>0</v>
      </c>
      <c r="L21" s="532">
        <f>SUMIFS('B1'!E17:E196,'B1'!B17:B196,"Casual")</f>
        <v>0</v>
      </c>
      <c r="M21" s="533">
        <f>SUMIFS('A1'!I17:I196,'A1'!G17:G196,"Casual")+SUMIFS('A4'!E17:E196,'A4'!B17:B196,"Casual")</f>
        <v>0</v>
      </c>
      <c r="N21" s="519">
        <v>0</v>
      </c>
      <c r="O21" s="534">
        <f>SUMIFS('B1'!D17:D196,'B1'!B17:B196,"Casual")</f>
        <v>0</v>
      </c>
    </row>
    <row r="22" spans="1:15" ht="30" customHeight="1" thickBot="1" x14ac:dyDescent="0.3">
      <c r="A22" s="399"/>
      <c r="B22" s="553"/>
      <c r="C22" s="553"/>
      <c r="D22" s="553"/>
      <c r="E22" s="553"/>
      <c r="F22" s="553"/>
      <c r="G22" s="553"/>
      <c r="H22" s="399"/>
      <c r="I22" s="759" t="s">
        <v>541</v>
      </c>
      <c r="J22" s="670"/>
      <c r="K22" s="671"/>
      <c r="L22" s="672"/>
      <c r="M22" s="673"/>
      <c r="N22" s="671"/>
      <c r="O22" s="672"/>
    </row>
    <row r="23" spans="1:15" ht="15" customHeight="1" thickBot="1" x14ac:dyDescent="0.3">
      <c r="A23" s="399"/>
      <c r="B23" s="553"/>
      <c r="C23" s="553"/>
      <c r="D23" s="553"/>
      <c r="E23" s="553"/>
      <c r="F23" s="553"/>
      <c r="G23" s="553"/>
      <c r="H23" s="399"/>
      <c r="I23" s="399"/>
      <c r="J23" s="553"/>
      <c r="K23" s="553"/>
      <c r="L23" s="553"/>
      <c r="M23" s="553"/>
      <c r="N23" s="553"/>
      <c r="O23" s="553"/>
    </row>
    <row r="24" spans="1:15" ht="15" customHeight="1" thickBot="1" x14ac:dyDescent="0.3">
      <c r="A24" s="771"/>
      <c r="B24" s="1178" t="s">
        <v>26</v>
      </c>
      <c r="C24" s="1179"/>
      <c r="D24" s="1180"/>
      <c r="E24" s="1181" t="s">
        <v>25</v>
      </c>
      <c r="F24" s="1182"/>
      <c r="G24" s="1183"/>
      <c r="H24" s="399"/>
      <c r="I24" s="411"/>
      <c r="J24" s="1184" t="s">
        <v>26</v>
      </c>
      <c r="K24" s="1185"/>
      <c r="L24" s="1186"/>
      <c r="M24" s="1187" t="s">
        <v>25</v>
      </c>
      <c r="N24" s="1188"/>
      <c r="O24" s="1189"/>
    </row>
    <row r="25" spans="1:15" ht="30" customHeight="1" x14ac:dyDescent="0.25">
      <c r="A25" s="764" t="s">
        <v>748</v>
      </c>
      <c r="B25" s="784" t="s">
        <v>213</v>
      </c>
      <c r="C25" s="785" t="s">
        <v>212</v>
      </c>
      <c r="D25" s="786" t="s">
        <v>211</v>
      </c>
      <c r="E25" s="787" t="s">
        <v>213</v>
      </c>
      <c r="F25" s="788" t="s">
        <v>212</v>
      </c>
      <c r="G25" s="789" t="s">
        <v>211</v>
      </c>
      <c r="H25" s="399"/>
      <c r="I25" s="764" t="s">
        <v>816</v>
      </c>
      <c r="J25" s="648" t="s">
        <v>213</v>
      </c>
      <c r="K25" s="649" t="s">
        <v>212</v>
      </c>
      <c r="L25" s="650" t="s">
        <v>211</v>
      </c>
      <c r="M25" s="655" t="s">
        <v>213</v>
      </c>
      <c r="N25" s="656" t="s">
        <v>212</v>
      </c>
      <c r="O25" s="657" t="s">
        <v>211</v>
      </c>
    </row>
    <row r="26" spans="1:15" ht="15" customHeight="1" thickBot="1" x14ac:dyDescent="0.3">
      <c r="A26" s="412"/>
      <c r="B26" s="413" t="s">
        <v>177</v>
      </c>
      <c r="C26" s="414" t="s">
        <v>177</v>
      </c>
      <c r="D26" s="415" t="s">
        <v>177</v>
      </c>
      <c r="E26" s="472" t="s">
        <v>177</v>
      </c>
      <c r="F26" s="473" t="s">
        <v>177</v>
      </c>
      <c r="G26" s="475" t="s">
        <v>177</v>
      </c>
      <c r="H26" s="399"/>
      <c r="I26" s="760"/>
      <c r="J26" s="413" t="s">
        <v>223</v>
      </c>
      <c r="K26" s="414" t="s">
        <v>223</v>
      </c>
      <c r="L26" s="415" t="s">
        <v>223</v>
      </c>
      <c r="M26" s="413" t="s">
        <v>223</v>
      </c>
      <c r="N26" s="414" t="s">
        <v>223</v>
      </c>
      <c r="O26" s="416" t="s">
        <v>223</v>
      </c>
    </row>
    <row r="27" spans="1:15" ht="30" customHeight="1" x14ac:dyDescent="0.25">
      <c r="A27" s="774" t="s">
        <v>342</v>
      </c>
      <c r="B27" s="775" t="str">
        <f t="shared" ref="B27:G27" si="1">IF(SUM(B28:B33)=0,"",SUM(B28:B33))</f>
        <v/>
      </c>
      <c r="C27" s="776" t="str">
        <f t="shared" si="1"/>
        <v/>
      </c>
      <c r="D27" s="777" t="str">
        <f t="shared" si="1"/>
        <v/>
      </c>
      <c r="E27" s="778" t="str">
        <f t="shared" si="1"/>
        <v/>
      </c>
      <c r="F27" s="776" t="str">
        <f t="shared" si="1"/>
        <v/>
      </c>
      <c r="G27" s="779" t="str">
        <f t="shared" si="1"/>
        <v/>
      </c>
      <c r="H27" s="399"/>
      <c r="I27" s="761" t="s">
        <v>569</v>
      </c>
      <c r="J27" s="200"/>
      <c r="K27" s="225"/>
      <c r="L27" s="201"/>
      <c r="M27" s="224"/>
      <c r="N27" s="225"/>
      <c r="O27" s="201"/>
    </row>
    <row r="28" spans="1:15" ht="30" customHeight="1" x14ac:dyDescent="0.25">
      <c r="A28" s="780" t="s">
        <v>218</v>
      </c>
      <c r="B28" s="265"/>
      <c r="C28" s="266"/>
      <c r="D28" s="267"/>
      <c r="E28" s="268"/>
      <c r="F28" s="266"/>
      <c r="G28" s="269"/>
      <c r="H28" s="399"/>
      <c r="I28" s="790" t="s">
        <v>570</v>
      </c>
      <c r="J28" s="753"/>
      <c r="K28" s="754"/>
      <c r="L28" s="755"/>
      <c r="M28" s="756"/>
      <c r="N28" s="754"/>
      <c r="O28" s="755"/>
    </row>
    <row r="29" spans="1:15" ht="30" customHeight="1" x14ac:dyDescent="0.25">
      <c r="A29" s="780" t="s">
        <v>219</v>
      </c>
      <c r="B29" s="265"/>
      <c r="C29" s="266"/>
      <c r="D29" s="267"/>
      <c r="E29" s="268"/>
      <c r="F29" s="266"/>
      <c r="G29" s="269"/>
      <c r="H29" s="399"/>
      <c r="I29" s="762" t="s">
        <v>426</v>
      </c>
      <c r="J29" s="202"/>
      <c r="K29" s="228"/>
      <c r="L29" s="203"/>
      <c r="M29" s="227"/>
      <c r="N29" s="228"/>
      <c r="O29" s="203"/>
    </row>
    <row r="30" spans="1:15" ht="30" customHeight="1" x14ac:dyDescent="0.25">
      <c r="A30" s="780" t="s">
        <v>221</v>
      </c>
      <c r="B30" s="265"/>
      <c r="C30" s="266"/>
      <c r="D30" s="267"/>
      <c r="E30" s="268"/>
      <c r="F30" s="266"/>
      <c r="G30" s="269"/>
      <c r="H30" s="399"/>
      <c r="I30" s="763" t="s">
        <v>427</v>
      </c>
      <c r="J30" s="202"/>
      <c r="K30" s="228"/>
      <c r="L30" s="203"/>
      <c r="M30" s="227"/>
      <c r="N30" s="228"/>
      <c r="O30" s="203"/>
    </row>
    <row r="31" spans="1:15" ht="30" customHeight="1" x14ac:dyDescent="0.25">
      <c r="A31" s="780" t="s">
        <v>220</v>
      </c>
      <c r="B31" s="265"/>
      <c r="C31" s="266"/>
      <c r="D31" s="267"/>
      <c r="E31" s="268"/>
      <c r="F31" s="266"/>
      <c r="G31" s="269"/>
      <c r="H31" s="399"/>
      <c r="I31" s="762" t="s">
        <v>474</v>
      </c>
      <c r="J31" s="202"/>
      <c r="K31" s="228"/>
      <c r="L31" s="203"/>
      <c r="M31" s="227"/>
      <c r="N31" s="228"/>
      <c r="O31" s="203"/>
    </row>
    <row r="32" spans="1:15" ht="30" customHeight="1" x14ac:dyDescent="0.25">
      <c r="A32" s="908" t="s">
        <v>222</v>
      </c>
      <c r="B32" s="909"/>
      <c r="C32" s="910"/>
      <c r="D32" s="911"/>
      <c r="E32" s="912"/>
      <c r="F32" s="910"/>
      <c r="G32" s="913"/>
      <c r="H32" s="399"/>
      <c r="I32" s="763" t="s">
        <v>622</v>
      </c>
      <c r="J32" s="202"/>
      <c r="K32" s="228"/>
      <c r="L32" s="203"/>
      <c r="M32" s="227"/>
      <c r="N32" s="228"/>
      <c r="O32" s="203"/>
    </row>
    <row r="33" spans="1:15" ht="30" customHeight="1" thickBot="1" x14ac:dyDescent="0.3">
      <c r="A33" s="791" t="s">
        <v>818</v>
      </c>
      <c r="B33" s="270"/>
      <c r="C33" s="271"/>
      <c r="D33" s="272"/>
      <c r="E33" s="273"/>
      <c r="F33" s="271"/>
      <c r="G33" s="274"/>
      <c r="H33" s="399"/>
      <c r="I33" s="759" t="s">
        <v>425</v>
      </c>
      <c r="J33" s="670"/>
      <c r="K33" s="671"/>
      <c r="L33" s="672"/>
      <c r="M33" s="673"/>
      <c r="N33" s="671"/>
      <c r="O33" s="672"/>
    </row>
    <row r="34" spans="1:15" ht="15" customHeight="1" thickBot="1" x14ac:dyDescent="0.3">
      <c r="A34" s="399"/>
      <c r="B34" s="553"/>
      <c r="C34" s="553"/>
      <c r="D34" s="553"/>
      <c r="E34" s="553"/>
      <c r="F34" s="553"/>
      <c r="G34" s="553"/>
      <c r="H34" s="399"/>
      <c r="I34" s="399"/>
      <c r="J34" s="553"/>
      <c r="K34" s="553"/>
      <c r="L34" s="553"/>
      <c r="M34" s="553"/>
      <c r="N34" s="553"/>
      <c r="O34" s="553"/>
    </row>
    <row r="35" spans="1:15" ht="15" customHeight="1" x14ac:dyDescent="0.25">
      <c r="A35" s="411"/>
      <c r="B35" s="1184" t="s">
        <v>26</v>
      </c>
      <c r="C35" s="1185"/>
      <c r="D35" s="1186"/>
      <c r="E35" s="1187" t="s">
        <v>25</v>
      </c>
      <c r="F35" s="1188"/>
      <c r="G35" s="1189"/>
      <c r="H35" s="399"/>
      <c r="I35" s="411"/>
      <c r="J35" s="1171" t="s">
        <v>26</v>
      </c>
      <c r="K35" s="1172"/>
      <c r="L35" s="1173"/>
      <c r="M35" s="1174" t="s">
        <v>25</v>
      </c>
      <c r="N35" s="1175"/>
      <c r="O35" s="1176"/>
    </row>
    <row r="36" spans="1:15" ht="30" customHeight="1" x14ac:dyDescent="0.25">
      <c r="A36" s="764" t="s">
        <v>747</v>
      </c>
      <c r="B36" s="648" t="s">
        <v>213</v>
      </c>
      <c r="C36" s="649" t="s">
        <v>212</v>
      </c>
      <c r="D36" s="650" t="s">
        <v>211</v>
      </c>
      <c r="E36" s="655" t="s">
        <v>213</v>
      </c>
      <c r="F36" s="656" t="s">
        <v>212</v>
      </c>
      <c r="G36" s="657" t="s">
        <v>211</v>
      </c>
      <c r="H36" s="399"/>
      <c r="I36" s="772" t="s">
        <v>819</v>
      </c>
      <c r="J36" s="648" t="s">
        <v>213</v>
      </c>
      <c r="K36" s="649" t="s">
        <v>212</v>
      </c>
      <c r="L36" s="650" t="s">
        <v>211</v>
      </c>
      <c r="M36" s="655" t="s">
        <v>213</v>
      </c>
      <c r="N36" s="656" t="s">
        <v>212</v>
      </c>
      <c r="O36" s="657" t="s">
        <v>211</v>
      </c>
    </row>
    <row r="37" spans="1:15" ht="15" customHeight="1" thickBot="1" x14ac:dyDescent="0.3">
      <c r="A37" s="412"/>
      <c r="B37" s="413" t="s">
        <v>177</v>
      </c>
      <c r="C37" s="414"/>
      <c r="D37" s="415"/>
      <c r="E37" s="472" t="s">
        <v>177</v>
      </c>
      <c r="F37" s="473"/>
      <c r="G37" s="475"/>
      <c r="H37" s="399"/>
      <c r="I37" s="471"/>
      <c r="J37" s="472" t="s">
        <v>28</v>
      </c>
      <c r="K37" s="473" t="s">
        <v>28</v>
      </c>
      <c r="L37" s="474" t="s">
        <v>28</v>
      </c>
      <c r="M37" s="472" t="s">
        <v>28</v>
      </c>
      <c r="N37" s="473" t="s">
        <v>28</v>
      </c>
      <c r="O37" s="475" t="s">
        <v>28</v>
      </c>
    </row>
    <row r="38" spans="1:15" ht="30" customHeight="1" x14ac:dyDescent="0.25">
      <c r="A38" s="774" t="s">
        <v>342</v>
      </c>
      <c r="B38" s="776" t="str">
        <f t="shared" ref="B38:G38" si="2">IF(SUM(B39:B43)=0,"",SUM(B39:B43))</f>
        <v/>
      </c>
      <c r="C38" s="776" t="str">
        <f t="shared" si="2"/>
        <v/>
      </c>
      <c r="D38" s="777" t="str">
        <f t="shared" si="2"/>
        <v/>
      </c>
      <c r="E38" s="778" t="str">
        <f t="shared" si="2"/>
        <v/>
      </c>
      <c r="F38" s="776" t="str">
        <f t="shared" si="2"/>
        <v/>
      </c>
      <c r="G38" s="779" t="str">
        <f t="shared" si="2"/>
        <v/>
      </c>
      <c r="H38" s="792"/>
      <c r="I38" s="761" t="s">
        <v>571</v>
      </c>
      <c r="J38" s="186"/>
      <c r="K38" s="710"/>
      <c r="L38" s="244"/>
      <c r="M38" s="711"/>
      <c r="N38" s="710"/>
      <c r="O38" s="244"/>
    </row>
    <row r="39" spans="1:15" ht="30" customHeight="1" thickBot="1" x14ac:dyDescent="0.3">
      <c r="A39" s="757"/>
      <c r="B39" s="265"/>
      <c r="C39" s="346"/>
      <c r="D39" s="347"/>
      <c r="E39" s="268"/>
      <c r="F39" s="346"/>
      <c r="G39" s="350"/>
      <c r="H39" s="792"/>
      <c r="I39" s="793" t="s">
        <v>572</v>
      </c>
      <c r="J39" s="706"/>
      <c r="K39" s="707"/>
      <c r="L39" s="708"/>
      <c r="M39" s="709"/>
      <c r="N39" s="707"/>
      <c r="O39" s="708"/>
    </row>
    <row r="40" spans="1:15" ht="30" customHeight="1" x14ac:dyDescent="0.25">
      <c r="A40" s="757"/>
      <c r="B40" s="265"/>
      <c r="C40" s="346"/>
      <c r="D40" s="347"/>
      <c r="E40" s="268"/>
      <c r="F40" s="346"/>
      <c r="G40" s="350"/>
      <c r="H40" s="792"/>
      <c r="I40" s="399"/>
      <c r="J40" s="553"/>
      <c r="K40" s="553"/>
      <c r="L40" s="553"/>
      <c r="M40" s="553"/>
      <c r="N40" s="553"/>
      <c r="O40" s="553"/>
    </row>
    <row r="41" spans="1:15" ht="30" customHeight="1" x14ac:dyDescent="0.25">
      <c r="A41" s="757"/>
      <c r="B41" s="265"/>
      <c r="C41" s="346"/>
      <c r="D41" s="347"/>
      <c r="E41" s="268"/>
      <c r="F41" s="346"/>
      <c r="G41" s="350"/>
      <c r="H41" s="792"/>
      <c r="I41" s="399"/>
      <c r="J41" s="553"/>
      <c r="K41" s="553"/>
      <c r="L41" s="553"/>
      <c r="M41" s="553"/>
      <c r="N41" s="553"/>
      <c r="O41" s="553"/>
    </row>
    <row r="42" spans="1:15" ht="30" customHeight="1" x14ac:dyDescent="0.25">
      <c r="A42" s="757"/>
      <c r="B42" s="265"/>
      <c r="C42" s="346"/>
      <c r="D42" s="347"/>
      <c r="E42" s="268"/>
      <c r="F42" s="346"/>
      <c r="G42" s="350"/>
      <c r="H42" s="792"/>
      <c r="I42" s="399"/>
      <c r="J42" s="553"/>
      <c r="K42" s="553"/>
      <c r="L42" s="553"/>
      <c r="M42" s="553"/>
      <c r="N42" s="553"/>
      <c r="O42" s="553"/>
    </row>
    <row r="43" spans="1:15" ht="30" customHeight="1" thickBot="1" x14ac:dyDescent="0.3">
      <c r="A43" s="758"/>
      <c r="B43" s="270"/>
      <c r="C43" s="348"/>
      <c r="D43" s="349"/>
      <c r="E43" s="273"/>
      <c r="F43" s="348"/>
      <c r="G43" s="351"/>
      <c r="H43" s="399"/>
      <c r="I43" s="399"/>
      <c r="J43" s="553"/>
      <c r="K43" s="553"/>
      <c r="L43" s="553"/>
      <c r="M43" s="553"/>
      <c r="N43" s="553"/>
      <c r="O43" s="553"/>
    </row>
  </sheetData>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85" priority="45">
      <formula>IF(AND(J27&gt;0,J38=0),TRUE,FALSE)</formula>
    </cfRule>
  </conditionalFormatting>
  <conditionalFormatting sqref="J27:O27">
    <cfRule type="expression" dxfId="84" priority="60">
      <formula>IF(AND(J27=0,J38&gt;0),TRUE,FALSE)</formula>
    </cfRule>
  </conditionalFormatting>
  <conditionalFormatting sqref="J28:O28">
    <cfRule type="expression" dxfId="83" priority="33">
      <formula>IF(AND(J28=0,J39&gt;0),TRUE,FALSE)</formula>
    </cfRule>
  </conditionalFormatting>
  <conditionalFormatting sqref="J39:O39">
    <cfRule type="expression" dxfId="82" priority="32">
      <formula>IF(AND(J28&gt;0,J39=0),TRUE,FALSE)</formula>
    </cfRule>
  </conditionalFormatting>
  <conditionalFormatting sqref="D19:D21">
    <cfRule type="expression" dxfId="81" priority="21">
      <formula>AND(ISNUMBER($D$27), ISNUMBER($D$18), $D$27 &gt; 0, $D$27 &lt;&gt; $D$18)</formula>
    </cfRule>
  </conditionalFormatting>
  <conditionalFormatting sqref="F19:F21">
    <cfRule type="expression" dxfId="80" priority="20">
      <formula>AND(ISNUMBER($F$27), ISNUMBER($F$18), $F$27 &gt; 0, $F$27 &lt;&gt; $F$18)</formula>
    </cfRule>
  </conditionalFormatting>
  <conditionalFormatting sqref="G19:G21">
    <cfRule type="expression" dxfId="79" priority="14">
      <formula>AND(ISNUMBER($G$27), ISNUMBER($G$18), $G$27 &gt; 0, $G$27 &lt;&gt; $G$18)</formula>
    </cfRule>
  </conditionalFormatting>
  <conditionalFormatting sqref="C28:D33">
    <cfRule type="expression" dxfId="78" priority="16">
      <formula>AND(ISNUMBER($D$18), $D$18 &gt; 0, ISNUMBER($D$27), $D$27 &gt; 0, $D$27 &lt;&gt; $D$18, ISNUMBER($D$18))</formula>
    </cfRule>
  </conditionalFormatting>
  <conditionalFormatting sqref="F28:F33">
    <cfRule type="expression" dxfId="77" priority="15">
      <formula>AND(ISNUMBER($F$18), $F$18 &gt; 0, ISNUMBER($F$27), $F$27 &gt; 0, $F$27 &lt;&gt; $F$18, ISNUMBER($F$18))</formula>
    </cfRule>
  </conditionalFormatting>
  <conditionalFormatting sqref="G28:G33">
    <cfRule type="expression" dxfId="76" priority="12">
      <formula>AND(ISNUMBER($G$18),$G$18&gt;0,ISNUMBER($G$27),$G$27&gt;0,$G$27&lt;&gt;$G$18,ISNUMBER($G$18))</formula>
    </cfRule>
  </conditionalFormatting>
  <conditionalFormatting sqref="A39:A43">
    <cfRule type="expression" dxfId="75" priority="3">
      <formula>AND(E39&gt;0, ISBLANK(A39))</formula>
    </cfRule>
    <cfRule type="expression" dxfId="74" priority="5">
      <formula>AND(B39&gt;0, ISBLANK(A39))</formula>
    </cfRule>
  </conditionalFormatting>
  <conditionalFormatting sqref="C19:C21">
    <cfRule type="expression" dxfId="73" priority="4">
      <formula>AND(ISNUMBER($C$27), ISNUMBER($C$18), $C$27 &gt; 0, $C$27 &lt;&gt; $C$18)</formula>
    </cfRule>
  </conditionalFormatting>
  <conditionalFormatting sqref="B39:B43">
    <cfRule type="expression" dxfId="72" priority="2">
      <formula>AND(ISNUMBER($B$18), ISNUMBER($B$27), ISNUMBER($B$38), $B$18 &gt; 0, $B$27 &gt; 0, $B$38 &gt; 0, $B$38 &lt;&gt; $B$27, $B$38 &lt;&gt; $B$18)</formula>
    </cfRule>
    <cfRule type="expression" dxfId="71" priority="71">
      <formula>IF(AND(NOT(ISBLANK(A39)),ISBLANK(B39),ISBLANK(E39)),TRUE,FALSE)</formula>
    </cfRule>
  </conditionalFormatting>
  <conditionalFormatting sqref="E39:E43">
    <cfRule type="expression" dxfId="70" priority="1">
      <formula>AND(ISNUMBER($E$18), ISNUMBER($E$27), ISNUMBER($E$38), $E$18 &gt; 0, $E$27 &gt; 0, $E$38 &gt; 0, $E$38 &lt;&gt; $E$27, $E$38 &lt;&gt; $E$18)</formula>
    </cfRule>
    <cfRule type="expression" dxfId="69" priority="73">
      <formula>IF(AND(NOT(ISBLANK(A39)),ISBLANK(B39),ISBLANK(E39)),TRUE,FALSE)</formula>
    </cfRule>
  </conditionalFormatting>
  <conditionalFormatting sqref="B28:B33">
    <cfRule type="expression" dxfId="68" priority="74">
      <formula>AND(ISNUMBER($B$18),$B$18&gt;0,ISNUMBER($B$27),$G$27&gt;0,$B$27&lt;&gt;$B$18,$B$27&lt;&gt;$B$38,$B$27&lt;&gt;"")</formula>
    </cfRule>
  </conditionalFormatting>
  <conditionalFormatting sqref="B19:B21">
    <cfRule type="expression" dxfId="67" priority="75">
      <formula>AND(OR(AND(ISNUMBER($B$27), $B$27 &gt; 0), AND(ISNUMBER($B$38), $B$38 &gt; 0)), $B$18 &lt;&gt; $B$27, $B$18 &lt;&gt; $B$38)</formula>
    </cfRule>
  </conditionalFormatting>
  <conditionalFormatting sqref="E19:E21">
    <cfRule type="expression" dxfId="66" priority="76">
      <formula>AND(OR(AND(ISNUMBER($E$27), $E$27 &gt; 0), AND(ISNUMBER($E$38), $E$38 &gt; 0)), $E$18 &lt;&gt; $E$27, $E$18 &lt;&gt; $E$38)</formula>
    </cfRule>
  </conditionalFormatting>
  <conditionalFormatting sqref="E28:E33">
    <cfRule type="expression" dxfId="65" priority="77">
      <formula>AND(ISNUMBER($E$18),$E$18&gt;0,ISNUMBER($E$27),$E$27&gt;0,$E$27&lt;&gt;$E$18,$E$27&lt;&gt;$E$38,$E$27&lt;&gt;"")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0AE3C6A2-DD94-4F40-9D14-1CBA5C6AB5A0}">
            <xm:f>'D2'!$D$22&gt;0</xm:f>
            <x14:dxf>
              <fill>
                <patternFill>
                  <bgColor rgb="FFFF0000"/>
                </patternFill>
              </fill>
            </x14:dxf>
          </x14:cfRule>
          <xm:sqref>K22</xm:sqref>
        </x14:conditionalFormatting>
        <x14:conditionalFormatting xmlns:xm="http://schemas.microsoft.com/office/excel/2006/main">
          <x14:cfRule type="expression" priority="10" id="{61973152-1C88-4452-A48A-30A4F84CE616}">
            <xm:f>'D2'!$C$22&gt;0</xm:f>
            <x14:dxf>
              <fill>
                <patternFill>
                  <bgColor rgb="FFFF0000"/>
                </patternFill>
              </fill>
            </x14:dxf>
          </x14:cfRule>
          <xm:sqref>J22</xm:sqref>
        </x14:conditionalFormatting>
        <x14:conditionalFormatting xmlns:xm="http://schemas.microsoft.com/office/excel/2006/main">
          <x14:cfRule type="expression" priority="9" id="{93FDA696-BCAB-4C4E-ACAC-8886AB20F965}">
            <xm:f>'D2'!$E$22&gt;0</xm:f>
            <x14:dxf>
              <fill>
                <patternFill>
                  <bgColor rgb="FFFF0000"/>
                </patternFill>
              </fill>
            </x14:dxf>
          </x14:cfRule>
          <xm:sqref>L22</xm:sqref>
        </x14:conditionalFormatting>
        <x14:conditionalFormatting xmlns:xm="http://schemas.microsoft.com/office/excel/2006/main">
          <x14:cfRule type="expression" priority="8" id="{660258BA-7765-4834-AAC3-3E41F6D00F69}">
            <xm:f>'D2'!$F$22&gt;0</xm:f>
            <x14:dxf>
              <fill>
                <patternFill>
                  <bgColor rgb="FFFF0000"/>
                </patternFill>
              </fill>
            </x14:dxf>
          </x14:cfRule>
          <xm:sqref>M22</xm:sqref>
        </x14:conditionalFormatting>
        <x14:conditionalFormatting xmlns:xm="http://schemas.microsoft.com/office/excel/2006/main">
          <x14:cfRule type="expression" priority="7" id="{7DA1B3EF-04F1-44ED-AA20-61ECD40C21BD}">
            <xm:f>'D2'!$G$22</xm:f>
            <x14:dxf>
              <fill>
                <patternFill>
                  <bgColor rgb="FFFF0000"/>
                </patternFill>
              </fill>
            </x14:dxf>
          </x14:cfRule>
          <xm:sqref>N22</xm:sqref>
        </x14:conditionalFormatting>
        <x14:conditionalFormatting xmlns:xm="http://schemas.microsoft.com/office/excel/2006/main">
          <x14:cfRule type="expression" priority="6" id="{F9C573E5-BD56-4212-B233-EB6F8B457A31}">
            <xm:f>'D2'!$H$22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topLeftCell="A21" zoomScaleNormal="100" workbookViewId="0">
      <selection activeCell="L24" sqref="L24"/>
    </sheetView>
  </sheetViews>
  <sheetFormatPr defaultColWidth="9.140625" defaultRowHeight="15" x14ac:dyDescent="0.25"/>
  <cols>
    <col min="1" max="1" width="13.7109375" style="92" customWidth="1"/>
    <col min="2" max="2" width="30.7109375" style="92" customWidth="1"/>
    <col min="3" max="8" width="12.7109375" style="92" customWidth="1"/>
    <col min="9" max="14" width="9.140625" style="92"/>
    <col min="15" max="15" width="36.85546875" style="92" hidden="1" customWidth="1"/>
    <col min="16" max="16" width="17.7109375" style="92" hidden="1" customWidth="1"/>
    <col min="17" max="17" width="41.42578125" style="92" hidden="1" customWidth="1"/>
    <col min="18" max="18" width="17.7109375" style="92" hidden="1" customWidth="1"/>
    <col min="19" max="16384" width="9.140625" style="92"/>
  </cols>
  <sheetData>
    <row r="1" spans="1:18" s="90" customFormat="1" ht="15" customHeight="1" x14ac:dyDescent="0.25"/>
    <row r="2" spans="1:18" s="90" customFormat="1" ht="15" customHeight="1" x14ac:dyDescent="0.25"/>
    <row r="3" spans="1:18" s="90" customFormat="1" ht="15" customHeight="1" x14ac:dyDescent="0.25"/>
    <row r="4" spans="1:18" s="90" customFormat="1" ht="15" customHeight="1" x14ac:dyDescent="0.25"/>
    <row r="5" spans="1:18" s="90" customFormat="1" ht="15" customHeight="1" x14ac:dyDescent="0.25"/>
    <row r="6" spans="1:18" s="90" customFormat="1" ht="15" customHeight="1" x14ac:dyDescent="0.25"/>
    <row r="7" spans="1:18" s="90" customFormat="1" ht="15" hidden="1" customHeight="1" x14ac:dyDescent="0.25"/>
    <row r="8" spans="1:18" s="90" customFormat="1" ht="15" hidden="1" customHeight="1" x14ac:dyDescent="0.25"/>
    <row r="9" spans="1:18" ht="18.75" x14ac:dyDescent="0.25">
      <c r="A9" s="1120" t="s">
        <v>224</v>
      </c>
      <c r="B9" s="1120"/>
      <c r="C9" s="1120"/>
      <c r="D9" s="1120"/>
      <c r="E9" s="1120"/>
      <c r="F9" s="91"/>
      <c r="G9" s="91"/>
      <c r="H9" s="91"/>
    </row>
    <row r="10" spans="1:18" ht="18.75" x14ac:dyDescent="0.25">
      <c r="A10" s="1120" t="s">
        <v>821</v>
      </c>
      <c r="B10" s="1192"/>
      <c r="C10" s="1192"/>
      <c r="D10" s="1192"/>
      <c r="E10" s="1192"/>
      <c r="F10" s="91"/>
      <c r="G10" s="91"/>
      <c r="H10" s="91"/>
    </row>
    <row r="11" spans="1:18" s="521" customFormat="1" ht="40.5" customHeight="1" thickBot="1" x14ac:dyDescent="0.3">
      <c r="A11" s="1202" t="s">
        <v>820</v>
      </c>
      <c r="B11" s="1202"/>
      <c r="C11" s="1202"/>
      <c r="D11" s="1202"/>
      <c r="E11" s="1202"/>
      <c r="F11" s="1202"/>
      <c r="G11" s="1202"/>
      <c r="H11" s="1202"/>
    </row>
    <row r="12" spans="1:18" ht="15.75" x14ac:dyDescent="0.25">
      <c r="A12" s="1214" t="s">
        <v>530</v>
      </c>
      <c r="B12" s="1215"/>
      <c r="C12" s="674" t="str">
        <f>Home!J23</f>
        <v/>
      </c>
      <c r="D12" s="1084" t="s">
        <v>734</v>
      </c>
      <c r="E12" s="1085"/>
      <c r="F12" s="1086"/>
      <c r="G12" s="1216">
        <f>[3]Home!D23</f>
        <v>0</v>
      </c>
      <c r="H12" s="1217"/>
      <c r="O12" s="1218" t="s">
        <v>822</v>
      </c>
      <c r="P12" s="1219"/>
      <c r="Q12" s="1219"/>
      <c r="R12" s="1220"/>
    </row>
    <row r="13" spans="1:18" ht="16.5" thickBot="1" x14ac:dyDescent="0.3">
      <c r="A13" s="1203" t="s">
        <v>531</v>
      </c>
      <c r="B13" s="1204"/>
      <c r="C13" s="675" t="str">
        <f>Home!J24</f>
        <v/>
      </c>
      <c r="D13" s="1205" t="s">
        <v>735</v>
      </c>
      <c r="E13" s="1206"/>
      <c r="F13" s="1207"/>
      <c r="G13" s="1208">
        <f>SUM(C19:H24, C26:H28, C30:H42)</f>
        <v>0</v>
      </c>
      <c r="H13" s="1209"/>
      <c r="O13" s="914" t="s">
        <v>823</v>
      </c>
      <c r="P13" s="915">
        <f>SUM([4]Home!D30:D69)</f>
        <v>0</v>
      </c>
      <c r="Q13" s="916" t="s">
        <v>824</v>
      </c>
      <c r="R13" s="917">
        <f>SUM([4]Home!D71:D75)</f>
        <v>0</v>
      </c>
    </row>
    <row r="14" spans="1:18" ht="16.5" thickBot="1" x14ac:dyDescent="0.3">
      <c r="A14" s="600"/>
      <c r="B14" s="600"/>
      <c r="C14" s="600"/>
      <c r="D14" s="1210" t="s">
        <v>736</v>
      </c>
      <c r="E14" s="1211"/>
      <c r="F14" s="1211"/>
      <c r="G14" s="1212">
        <f>IF(G13&gt;G12, G13-G12,0)</f>
        <v>0</v>
      </c>
      <c r="H14" s="1213"/>
      <c r="O14" s="914" t="s">
        <v>825</v>
      </c>
      <c r="P14" s="915">
        <f>SUM(C20:E43)</f>
        <v>0</v>
      </c>
      <c r="Q14" s="916" t="s">
        <v>826</v>
      </c>
      <c r="R14" s="917">
        <f>SUM(F20:H43)</f>
        <v>0</v>
      </c>
    </row>
    <row r="15" spans="1:18" ht="16.5" thickBot="1" x14ac:dyDescent="0.3">
      <c r="A15" s="600"/>
      <c r="B15" s="600"/>
      <c r="C15" s="600"/>
      <c r="D15" s="600"/>
      <c r="E15" s="600"/>
      <c r="F15" s="600"/>
      <c r="G15" s="600"/>
      <c r="H15" s="600"/>
      <c r="O15" s="918" t="s">
        <v>827</v>
      </c>
      <c r="P15" s="919">
        <f>IF(P14&gt;P13,P14-P13,0)</f>
        <v>0</v>
      </c>
      <c r="Q15" s="920" t="s">
        <v>828</v>
      </c>
      <c r="R15" s="921">
        <f>IF(R14&gt;R13,R14-R13,0)</f>
        <v>0</v>
      </c>
    </row>
    <row r="16" spans="1:18" ht="15" customHeight="1" x14ac:dyDescent="0.25">
      <c r="A16" s="98"/>
      <c r="B16" s="99"/>
      <c r="C16" s="1193" t="s">
        <v>26</v>
      </c>
      <c r="D16" s="1194"/>
      <c r="E16" s="1195"/>
      <c r="F16" s="1196" t="s">
        <v>25</v>
      </c>
      <c r="G16" s="1197"/>
      <c r="H16" s="1198"/>
    </row>
    <row r="17" spans="1:8" ht="38.25" customHeight="1" thickBot="1" x14ac:dyDescent="0.3">
      <c r="A17" s="104"/>
      <c r="B17" s="105"/>
      <c r="C17" s="646" t="s">
        <v>213</v>
      </c>
      <c r="D17" s="647" t="s">
        <v>212</v>
      </c>
      <c r="E17" s="651" t="s">
        <v>211</v>
      </c>
      <c r="F17" s="652" t="s">
        <v>213</v>
      </c>
      <c r="G17" s="653" t="s">
        <v>212</v>
      </c>
      <c r="H17" s="654" t="s">
        <v>211</v>
      </c>
    </row>
    <row r="18" spans="1:8" ht="15" customHeight="1" thickBot="1" x14ac:dyDescent="0.3">
      <c r="A18" s="1222" t="s">
        <v>195</v>
      </c>
      <c r="B18" s="1223"/>
      <c r="C18" s="101" t="s">
        <v>28</v>
      </c>
      <c r="D18" s="102" t="s">
        <v>28</v>
      </c>
      <c r="E18" s="103" t="s">
        <v>28</v>
      </c>
      <c r="F18" s="352" t="s">
        <v>28</v>
      </c>
      <c r="G18" s="353" t="s">
        <v>28</v>
      </c>
      <c r="H18" s="354" t="s">
        <v>28</v>
      </c>
    </row>
    <row r="19" spans="1:8" ht="30" customHeight="1" x14ac:dyDescent="0.25">
      <c r="A19" s="1199" t="s">
        <v>226</v>
      </c>
      <c r="B19" s="106" t="s">
        <v>249</v>
      </c>
      <c r="C19" s="111">
        <f>SUMIFS('A1'!AC17:AC196,'A1'!G17:G196,"Regular")+SUMIFS('A4'!AH17:AH196,'A4'!B17:B196,"Regular")</f>
        <v>0</v>
      </c>
      <c r="D19" s="112">
        <f>SUM('C1'!F17:F196)</f>
        <v>0</v>
      </c>
      <c r="E19" s="113">
        <f>SUMIFS('B1'!W17:W196,'B1'!B17:B196,"Regular")</f>
        <v>0</v>
      </c>
      <c r="F19" s="114">
        <f>SUMIFS('A1'!AB17:AB196,'A1'!G17:G196,"Regular")+SUMIFS('A4'!AG17:AG196,'A4'!B17:B196,"Regular")</f>
        <v>0</v>
      </c>
      <c r="G19" s="112">
        <f>SUM('C1'!D17:D196)</f>
        <v>0</v>
      </c>
      <c r="H19" s="115">
        <f>SUMIFS('B1'!V17:V196,'B1'!B17:B196,"Regular")</f>
        <v>0</v>
      </c>
    </row>
    <row r="20" spans="1:8" ht="30" customHeight="1" x14ac:dyDescent="0.25">
      <c r="A20" s="1201"/>
      <c r="B20" s="106" t="s">
        <v>250</v>
      </c>
      <c r="C20" s="116">
        <f>SUMIFS('A1'!AC17:AC196,'A1'!G17:G196,"Casual/add'l hours")+SUMIFS('A1'!AC17:AC196,'A1'!G17:G196,"Additional Hours")+SUMIFS('A1'!AC17:AC196,'A1'!G17:G196,"Casual")+SUMIFS('A4'!AH17:AH196,'A4'!B17:B196,"Casual/add'l hours")+SUMIFS('A4'!AH17:AH196,'A4'!B17:B196,"Additional Hours")+SUMIFS('A4'!AH17:AH196,'A4'!B17:B196,"Casual")</f>
        <v>0</v>
      </c>
      <c r="D20" s="117">
        <v>0</v>
      </c>
      <c r="E20" s="113">
        <f>SUMIFS('B1'!W17:W196,'B1'!B17:B196,"Casual/add'l hours")+SUMIFS('B1'!W17:W196,'B1'!B17:B196,"Additional Hours")+SUMIFS('B1'!W17:W196,'B1'!B17:B196,"Casual")</f>
        <v>0</v>
      </c>
      <c r="F20" s="118">
        <f>SUMIFS('A1'!AB17:AB196,'A1'!G17:G196,"Casual/add'l hours")+SUMIFS('A1'!AB17:AB196,'A1'!G17:G196,"Additional Hours")+SUMIFS('A1'!AB17:AB196,'A1'!G17:G196,"Casual")+SUMIFS('A4'!AG17:AG196,'A4'!B17:B196,"Casual/add'l hours")+SUMIFS('A4'!AG17:AG196,'A4'!B17:B196,"Additional Hours")+SUMIFS('A4'!AG17:AG196,'A4'!B17:B196,"Casual")</f>
        <v>0</v>
      </c>
      <c r="G20" s="117">
        <v>0</v>
      </c>
      <c r="H20" s="119">
        <f>SUMIFS('B1'!V17:V196,'B1'!B17:B196,"Casual/add'l hours")+SUMIFS('B1'!V17:V196,'B1'!B17:B196,"Additional Hours")+SUMIFS('B1'!V17:V196,'B1'!B17:B196,"Casual")</f>
        <v>0</v>
      </c>
    </row>
    <row r="21" spans="1:8" ht="30" customHeight="1" x14ac:dyDescent="0.25">
      <c r="A21" s="1199" t="s">
        <v>227</v>
      </c>
      <c r="B21" s="107" t="s">
        <v>228</v>
      </c>
      <c r="C21" s="130"/>
      <c r="D21" s="131"/>
      <c r="E21" s="132"/>
      <c r="F21" s="133"/>
      <c r="G21" s="131"/>
      <c r="H21" s="134"/>
    </row>
    <row r="22" spans="1:8" ht="30" customHeight="1" x14ac:dyDescent="0.25">
      <c r="A22" s="1201"/>
      <c r="B22" s="106" t="s">
        <v>229</v>
      </c>
      <c r="C22" s="130"/>
      <c r="D22" s="131"/>
      <c r="E22" s="132"/>
      <c r="F22" s="133"/>
      <c r="G22" s="131"/>
      <c r="H22" s="134"/>
    </row>
    <row r="23" spans="1:8" ht="30" customHeight="1" x14ac:dyDescent="0.25">
      <c r="A23" s="1224" t="s">
        <v>230</v>
      </c>
      <c r="B23" s="1225"/>
      <c r="C23" s="130"/>
      <c r="D23" s="131"/>
      <c r="E23" s="132"/>
      <c r="F23" s="133"/>
      <c r="G23" s="131"/>
      <c r="H23" s="134"/>
    </row>
    <row r="24" spans="1:8" ht="30" customHeight="1" thickBot="1" x14ac:dyDescent="0.3">
      <c r="A24" s="1226" t="s">
        <v>231</v>
      </c>
      <c r="B24" s="1227"/>
      <c r="C24" s="135"/>
      <c r="D24" s="136"/>
      <c r="E24" s="137"/>
      <c r="F24" s="138"/>
      <c r="G24" s="136"/>
      <c r="H24" s="139"/>
    </row>
    <row r="25" spans="1:8" ht="15" customHeight="1" x14ac:dyDescent="0.25">
      <c r="A25" s="1222" t="s">
        <v>829</v>
      </c>
      <c r="B25" s="1223"/>
      <c r="C25" s="120" t="s">
        <v>28</v>
      </c>
      <c r="D25" s="121" t="s">
        <v>28</v>
      </c>
      <c r="E25" s="122" t="s">
        <v>28</v>
      </c>
      <c r="F25" s="123" t="s">
        <v>28</v>
      </c>
      <c r="G25" s="121" t="s">
        <v>28</v>
      </c>
      <c r="H25" s="124" t="s">
        <v>28</v>
      </c>
    </row>
    <row r="26" spans="1:8" ht="30" customHeight="1" x14ac:dyDescent="0.25">
      <c r="A26" s="1224" t="s">
        <v>232</v>
      </c>
      <c r="B26" s="1225"/>
      <c r="C26" s="140"/>
      <c r="D26" s="141"/>
      <c r="E26" s="142"/>
      <c r="F26" s="143"/>
      <c r="G26" s="141"/>
      <c r="H26" s="144"/>
    </row>
    <row r="27" spans="1:8" ht="30" customHeight="1" x14ac:dyDescent="0.25">
      <c r="A27" s="1224" t="s">
        <v>233</v>
      </c>
      <c r="B27" s="1225"/>
      <c r="C27" s="140"/>
      <c r="D27" s="141"/>
      <c r="E27" s="142"/>
      <c r="F27" s="143"/>
      <c r="G27" s="141"/>
      <c r="H27" s="144"/>
    </row>
    <row r="28" spans="1:8" ht="30" customHeight="1" thickBot="1" x14ac:dyDescent="0.3">
      <c r="A28" s="1228" t="s">
        <v>234</v>
      </c>
      <c r="B28" s="1229"/>
      <c r="C28" s="130"/>
      <c r="D28" s="131"/>
      <c r="E28" s="132"/>
      <c r="F28" s="133"/>
      <c r="G28" s="131"/>
      <c r="H28" s="134"/>
    </row>
    <row r="29" spans="1:8" ht="15" customHeight="1" x14ac:dyDescent="0.25">
      <c r="A29" s="1222" t="s">
        <v>225</v>
      </c>
      <c r="B29" s="1223"/>
      <c r="C29" s="125" t="s">
        <v>28</v>
      </c>
      <c r="D29" s="126" t="s">
        <v>28</v>
      </c>
      <c r="E29" s="127" t="s">
        <v>28</v>
      </c>
      <c r="F29" s="128" t="s">
        <v>28</v>
      </c>
      <c r="G29" s="126" t="s">
        <v>28</v>
      </c>
      <c r="H29" s="129" t="s">
        <v>28</v>
      </c>
    </row>
    <row r="30" spans="1:8" ht="30" customHeight="1" x14ac:dyDescent="0.25">
      <c r="A30" s="1199" t="s">
        <v>238</v>
      </c>
      <c r="B30" s="106" t="s">
        <v>235</v>
      </c>
      <c r="C30" s="140"/>
      <c r="D30" s="141"/>
      <c r="E30" s="142"/>
      <c r="F30" s="143"/>
      <c r="G30" s="141"/>
      <c r="H30" s="144"/>
    </row>
    <row r="31" spans="1:8" ht="30" customHeight="1" x14ac:dyDescent="0.25">
      <c r="A31" s="1200"/>
      <c r="B31" s="106" t="s">
        <v>236</v>
      </c>
      <c r="C31" s="140"/>
      <c r="D31" s="141"/>
      <c r="E31" s="142"/>
      <c r="F31" s="143"/>
      <c r="G31" s="141"/>
      <c r="H31" s="144"/>
    </row>
    <row r="32" spans="1:8" ht="30" customHeight="1" x14ac:dyDescent="0.25">
      <c r="A32" s="1201"/>
      <c r="B32" s="106" t="s">
        <v>237</v>
      </c>
      <c r="C32" s="140"/>
      <c r="D32" s="141"/>
      <c r="E32" s="142"/>
      <c r="F32" s="143"/>
      <c r="G32" s="141"/>
      <c r="H32" s="144"/>
    </row>
    <row r="33" spans="1:8" ht="30" customHeight="1" x14ac:dyDescent="0.25">
      <c r="A33" s="1221" t="s">
        <v>245</v>
      </c>
      <c r="B33" s="106" t="s">
        <v>239</v>
      </c>
      <c r="C33" s="140"/>
      <c r="D33" s="141"/>
      <c r="E33" s="142"/>
      <c r="F33" s="143"/>
      <c r="G33" s="141"/>
      <c r="H33" s="144"/>
    </row>
    <row r="34" spans="1:8" ht="30" customHeight="1" x14ac:dyDescent="0.25">
      <c r="A34" s="1200"/>
      <c r="B34" s="106" t="s">
        <v>240</v>
      </c>
      <c r="C34" s="140"/>
      <c r="D34" s="141"/>
      <c r="E34" s="142"/>
      <c r="F34" s="143"/>
      <c r="G34" s="141"/>
      <c r="H34" s="144"/>
    </row>
    <row r="35" spans="1:8" ht="30" customHeight="1" x14ac:dyDescent="0.25">
      <c r="A35" s="1200"/>
      <c r="B35" s="106" t="s">
        <v>241</v>
      </c>
      <c r="C35" s="140"/>
      <c r="D35" s="141"/>
      <c r="E35" s="142"/>
      <c r="F35" s="143"/>
      <c r="G35" s="141"/>
      <c r="H35" s="144"/>
    </row>
    <row r="36" spans="1:8" ht="30" customHeight="1" x14ac:dyDescent="0.25">
      <c r="A36" s="1200"/>
      <c r="B36" s="106" t="s">
        <v>242</v>
      </c>
      <c r="C36" s="140"/>
      <c r="D36" s="141"/>
      <c r="E36" s="142"/>
      <c r="F36" s="143"/>
      <c r="G36" s="141"/>
      <c r="H36" s="144"/>
    </row>
    <row r="37" spans="1:8" ht="30" customHeight="1" x14ac:dyDescent="0.25">
      <c r="A37" s="1200"/>
      <c r="B37" s="106" t="s">
        <v>243</v>
      </c>
      <c r="C37" s="140"/>
      <c r="D37" s="141"/>
      <c r="E37" s="142"/>
      <c r="F37" s="143"/>
      <c r="G37" s="141"/>
      <c r="H37" s="144"/>
    </row>
    <row r="38" spans="1:8" ht="30" customHeight="1" x14ac:dyDescent="0.25">
      <c r="A38" s="1200"/>
      <c r="B38" s="478" t="s">
        <v>472</v>
      </c>
      <c r="C38" s="140"/>
      <c r="D38" s="141"/>
      <c r="E38" s="142"/>
      <c r="F38" s="143"/>
      <c r="G38" s="141"/>
      <c r="H38" s="144"/>
    </row>
    <row r="39" spans="1:8" ht="30" customHeight="1" x14ac:dyDescent="0.25">
      <c r="A39" s="1201"/>
      <c r="B39" s="106" t="s">
        <v>244</v>
      </c>
      <c r="C39" s="140"/>
      <c r="D39" s="141"/>
      <c r="E39" s="142"/>
      <c r="F39" s="143"/>
      <c r="G39" s="141"/>
      <c r="H39" s="144"/>
    </row>
    <row r="40" spans="1:8" ht="30" customHeight="1" x14ac:dyDescent="0.25">
      <c r="A40" s="1199" t="s">
        <v>248</v>
      </c>
      <c r="B40" s="106" t="s">
        <v>246</v>
      </c>
      <c r="C40" s="140"/>
      <c r="D40" s="141"/>
      <c r="E40" s="142"/>
      <c r="F40" s="143"/>
      <c r="G40" s="141"/>
      <c r="H40" s="144"/>
    </row>
    <row r="41" spans="1:8" ht="30" customHeight="1" x14ac:dyDescent="0.25">
      <c r="A41" s="1221"/>
      <c r="B41" s="107" t="s">
        <v>445</v>
      </c>
      <c r="C41" s="130"/>
      <c r="D41" s="131"/>
      <c r="E41" s="132"/>
      <c r="F41" s="133"/>
      <c r="G41" s="131"/>
      <c r="H41" s="134"/>
    </row>
    <row r="42" spans="1:8" ht="30" customHeight="1" thickBot="1" x14ac:dyDescent="0.3">
      <c r="A42" s="1116"/>
      <c r="B42" s="110" t="s">
        <v>247</v>
      </c>
      <c r="C42" s="135"/>
      <c r="D42" s="136"/>
      <c r="E42" s="137"/>
      <c r="F42" s="138"/>
      <c r="G42" s="136"/>
      <c r="H42" s="139"/>
    </row>
  </sheetData>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58" priority="48">
      <formula>IF(AND(SUM(C19:C20)&gt;0,ISBLANK(C30)),TRUE,FALSE)</formula>
    </cfRule>
  </conditionalFormatting>
  <conditionalFormatting sqref="C31:H31">
    <cfRule type="expression" dxfId="57" priority="25">
      <formula>IF(AND(SUM(C19:C20)&gt;0,ISBLANK(C31)),TRUE,FALSE)</formula>
    </cfRule>
  </conditionalFormatting>
  <conditionalFormatting sqref="C32:H32">
    <cfRule type="expression" dxfId="56" priority="24">
      <formula>IF(AND(SUM(C19:C20)&gt;0,ISBLANK(C32)),TRUE,FALSE)</formula>
    </cfRule>
  </conditionalFormatting>
  <conditionalFormatting sqref="G14:H14">
    <cfRule type="expression" dxfId="55" priority="3">
      <formula>AND($G$13&gt;$G$12)</formula>
    </cfRule>
  </conditionalFormatting>
  <conditionalFormatting sqref="P15">
    <cfRule type="expression" dxfId="54" priority="2">
      <formula>$P$13&gt;$P$12</formula>
    </cfRule>
  </conditionalFormatting>
  <conditionalFormatting sqref="R15">
    <cfRule type="expression" dxfId="53" priority="1">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45"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3"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2"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0"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39"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34"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3"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2"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1"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0"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29"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0"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1"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0"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19"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18"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17" id="{08D8FF63-B743-4866-B590-270C2423D514}">
            <xm:f>AND(OR(ISNUMBER(SEARCH("RRSP - Registered Retirement Savings Plan", 'Q1'!$B$99:$D$99)), ISNUMBER(SEARCH("RRSP", 'Q1'!$B$99:$D$99)), ISNUMBER(SEARCH("Registered Retirement Savings Plan", 'Q1'!$B$99:$D$99)), ISNUMBER(SEARCH("United Way Pension Plan", 'Q1'!$B$99:$D$99)), ISNUMBER(SEARCH("United Way", 'Q1'!$B$99:$D$99))), ISBLANK($C$42), ISBLANK($F$42))</xm:f>
            <x14:dxf>
              <fill>
                <patternFill>
                  <bgColor rgb="FFFF0000"/>
                </patternFill>
              </fill>
            </x14:dxf>
          </x14:cfRule>
          <xm:sqref>C42</xm:sqref>
        </x14:conditionalFormatting>
        <x14:conditionalFormatting xmlns:xm="http://schemas.microsoft.com/office/excel/2006/main">
          <x14:cfRule type="expression" priority="16" id="{F6544BB5-840E-44D7-91CD-906CBDF39DDC}">
            <xm:f>AND(OR(ISNUMBER(SEARCH("RRSP - Registered Retirement Savings Plan", 'Q1'!$B$99:$D$99)), ISNUMBER(SEARCH("RRSP", 'Q1'!$B$99:$D$99)), ISNUMBER(SEARCH("Registered Retirement Savings Plan", 'Q1'!$B$99:$D$99)), ISNUMBER(SEARCH("United Way Pension Plan", 'Q1'!$B$99:$D$99)), ISNUMBER(SEARCH("United Way", 'Q1'!$B$99:$D$99))), ISBLANK($F$42), ISBLANK($C$42))</xm:f>
            <x14:dxf>
              <fill>
                <patternFill>
                  <bgColor rgb="FFFF0000"/>
                </patternFill>
              </fill>
            </x14:dxf>
          </x14:cfRule>
          <xm:sqref>F42</xm:sqref>
        </x14:conditionalFormatting>
        <x14:conditionalFormatting xmlns:xm="http://schemas.microsoft.com/office/excel/2006/main">
          <x14:cfRule type="expression" priority="15"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14"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3" id="{C03DEFF3-A7A0-43CA-B2FB-A7455652CBBA}">
            <xm:f>AND(OR(ISNUMBER(SEARCH("RRSP - Registered Retirement Savings Plan", 'Q1'!$B$100:$D$100)), ISNUMBER(SEARCH("RRSP", 'Q1'!$B$100:$D$100)), ISNUMBER(SEARCH("Registered Retirement Savings Plan", 'Q1'!$B$100:$D$100)), ISNUMBER(SEARCH("United Way Pension Plan", 'Q1'!$B$100:$D$100)), ISNUMBER(SEARCH("United Way", 'Q1'!$B$100:$D$100))), ISBLANK($D$42), ISBLANK($G$42))</xm:f>
            <x14:dxf>
              <fill>
                <patternFill>
                  <bgColor rgb="FFFF0000"/>
                </patternFill>
              </fill>
            </x14:dxf>
          </x14:cfRule>
          <xm:sqref>D42</xm:sqref>
        </x14:conditionalFormatting>
        <x14:conditionalFormatting xmlns:xm="http://schemas.microsoft.com/office/excel/2006/main">
          <x14:cfRule type="expression" priority="12"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1"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0"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9"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8"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7"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6" id="{E60BA24B-FCD5-4B49-9373-7EA439546B37}">
            <xm:f>AND(OR(ISNUMBER(SEARCH("RRSP - Registered Retirement Savings Plan", 'Q1'!$B$101:$D$101)), ISNUMBER(SEARCH("RRSP", 'Q1'!$B$101:$D$101)), ISNUMBER(SEARCH("Registered Retirement Savings Plan", 'Q1'!$B$101:$D$101)), ISNUMBER(SEARCH("United Way Pension Plan", 'Q1'!$B$101:$D$101)), ISNUMBER(SEARCH("United Way", 'Q1'!$B$101:$D$101))), ISBLANK($E$42), ISBLANK($H$42))</xm:f>
            <x14:dxf>
              <fill>
                <patternFill>
                  <bgColor rgb="FFFF0000"/>
                </patternFill>
              </fill>
            </x14:dxf>
          </x14:cfRule>
          <xm:sqref>E42</xm:sqref>
        </x14:conditionalFormatting>
        <x14:conditionalFormatting xmlns:xm="http://schemas.microsoft.com/office/excel/2006/main">
          <x14:cfRule type="expression" priority="5" id="{E2235E19-5FD2-41A3-ABC9-A207F42199C9}">
            <xm:f>AND(OR(ISNUMBER(SEARCH("RRSP - Registered Retirement Savings Plan", 'Q1'!$B$100:$D$100)), ISNUMBER(SEARCH("RRSP", 'Q1'!$B$100:$D$100)), ISNUMBER(SEARCH("Registered Retirement Savings Plan", 'Q1'!$B$100:$D$100)), ISNUMBER(SEARCH("United Way Pension Plan", 'Q1'!$B$100:$D$100)), ISNUMBER(SEARCH("United Way", 'Q1'!$B$100:$D$100))), ISBLANK($G$42), ISBLANK($D$42))</xm:f>
            <x14:dxf>
              <fill>
                <patternFill>
                  <bgColor rgb="FFFF0000"/>
                </patternFill>
              </fill>
            </x14:dxf>
          </x14:cfRule>
          <xm:sqref>G42</xm:sqref>
        </x14:conditionalFormatting>
        <x14:conditionalFormatting xmlns:xm="http://schemas.microsoft.com/office/excel/2006/main">
          <x14:cfRule type="expression" priority="4" id="{50B40834-756F-4CCF-A2DA-2EE464064D65}">
            <xm:f>AND(OR(ISNUMBER(SEARCH("RRSP - Registered Retirement Savings Plan", 'Q1'!$B$101:$D$101)), ISNUMBER(SEARCH("RRSP", 'Q1'!$B$101:$D$101)), ISNUMBER(SEARCH("Registered Retirement Savings Plan", 'Q1'!$B$101:$D$101)), ISNUMBER(SEARCH("United Way Pension Plan", 'Q1'!$B$101:$D$101)), ISNUMBER(SEARCH("United Way", 'Q1'!$B$101:$D$101))), ISBLANK($H$42), ISBLANK($E$42))</xm:f>
            <x14:dxf>
              <fill>
                <patternFill>
                  <bgColor rgb="FFFF0000"/>
                </patternFill>
              </fill>
            </x14:dxf>
          </x14:cfRule>
          <xm:sqref>H42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topLeftCell="A6" zoomScaleNormal="100" workbookViewId="0">
      <selection activeCell="A12" sqref="A12:J12"/>
    </sheetView>
  </sheetViews>
  <sheetFormatPr defaultColWidth="9.140625" defaultRowHeight="15" x14ac:dyDescent="0.25"/>
  <cols>
    <col min="1" max="1" width="20.7109375" style="92" customWidth="1"/>
    <col min="2" max="3" width="15.7109375" style="92" customWidth="1"/>
    <col min="4" max="4" width="15.7109375" style="182" customWidth="1"/>
    <col min="5" max="14" width="15.7109375" style="92" customWidth="1"/>
    <col min="15" max="16384" width="9.140625" style="92"/>
  </cols>
  <sheetData>
    <row r="1" spans="1:14" s="90" customFormat="1" x14ac:dyDescent="0.25">
      <c r="D1" s="179"/>
    </row>
    <row r="2" spans="1:14" s="90" customFormat="1" x14ac:dyDescent="0.25">
      <c r="D2" s="179"/>
    </row>
    <row r="3" spans="1:14" s="90" customFormat="1" x14ac:dyDescent="0.25">
      <c r="D3" s="179"/>
    </row>
    <row r="4" spans="1:14" s="90" customFormat="1" x14ac:dyDescent="0.25">
      <c r="D4" s="179"/>
    </row>
    <row r="5" spans="1:14" s="90" customFormat="1" x14ac:dyDescent="0.25">
      <c r="D5" s="179"/>
    </row>
    <row r="6" spans="1:14" s="90" customFormat="1" x14ac:dyDescent="0.25">
      <c r="D6" s="179"/>
    </row>
    <row r="7" spans="1:14" s="90" customFormat="1" hidden="1" x14ac:dyDescent="0.25">
      <c r="D7" s="179"/>
    </row>
    <row r="8" spans="1:14" s="90" customFormat="1" hidden="1" x14ac:dyDescent="0.25">
      <c r="D8" s="179"/>
    </row>
    <row r="9" spans="1:14" ht="18.75" x14ac:dyDescent="0.25">
      <c r="A9" s="1120" t="s">
        <v>336</v>
      </c>
      <c r="B9" s="1120"/>
      <c r="C9" s="1120"/>
      <c r="D9" s="1120"/>
      <c r="E9" s="1120"/>
      <c r="F9" s="1120"/>
      <c r="G9" s="1120"/>
      <c r="H9" s="1120"/>
      <c r="I9" s="1120"/>
      <c r="J9" s="1120"/>
      <c r="K9" s="1120"/>
      <c r="L9" s="1120"/>
      <c r="M9" s="1120"/>
      <c r="N9" s="861"/>
    </row>
    <row r="10" spans="1:14" ht="18.75" x14ac:dyDescent="0.25">
      <c r="A10" s="1120" t="s">
        <v>372</v>
      </c>
      <c r="B10" s="1120"/>
      <c r="C10" s="1120"/>
      <c r="D10" s="1120"/>
      <c r="E10" s="1120"/>
      <c r="F10" s="1120"/>
      <c r="G10" s="1120"/>
      <c r="H10" s="1120"/>
      <c r="I10" s="1120"/>
      <c r="J10" s="1120"/>
      <c r="K10" s="1120"/>
      <c r="L10" s="1120"/>
      <c r="M10" s="1120"/>
      <c r="N10" s="861"/>
    </row>
    <row r="11" spans="1:14" ht="18.75" x14ac:dyDescent="0.25">
      <c r="A11" s="1252"/>
      <c r="B11" s="1252"/>
      <c r="C11" s="1252"/>
      <c r="D11" s="1252"/>
      <c r="E11" s="1252"/>
      <c r="F11" s="1252"/>
      <c r="G11" s="1252"/>
      <c r="H11" s="1252"/>
      <c r="I11" s="1252"/>
      <c r="J11" s="1252"/>
      <c r="K11" s="100"/>
      <c r="L11" s="100"/>
      <c r="M11" s="100"/>
      <c r="N11" s="861"/>
    </row>
    <row r="12" spans="1:14" ht="45" customHeight="1" x14ac:dyDescent="0.25">
      <c r="A12" s="1121" t="s">
        <v>830</v>
      </c>
      <c r="B12" s="1121"/>
      <c r="C12" s="1121"/>
      <c r="D12" s="1121"/>
      <c r="E12" s="1121"/>
      <c r="F12" s="1121"/>
      <c r="G12" s="1121"/>
      <c r="H12" s="1121"/>
      <c r="I12" s="1121"/>
      <c r="J12" s="1121"/>
      <c r="K12" s="183"/>
      <c r="L12" s="91"/>
      <c r="M12" s="91"/>
      <c r="N12" s="600"/>
    </row>
    <row r="13" spans="1:14" x14ac:dyDescent="0.25">
      <c r="A13" s="1251" t="s">
        <v>346</v>
      </c>
      <c r="B13" s="1251"/>
      <c r="C13" s="1251"/>
      <c r="D13" s="1251"/>
      <c r="E13" s="600"/>
      <c r="F13" s="600"/>
      <c r="G13" s="600"/>
      <c r="H13" s="600"/>
      <c r="I13" s="600"/>
      <c r="J13" s="600"/>
      <c r="K13" s="91"/>
      <c r="L13" s="91"/>
      <c r="M13" s="91"/>
      <c r="N13" s="600"/>
    </row>
    <row r="14" spans="1:14" x14ac:dyDescent="0.25">
      <c r="A14" s="308"/>
      <c r="B14" s="308"/>
      <c r="C14" s="308"/>
      <c r="D14" s="308"/>
      <c r="E14" s="91"/>
      <c r="F14" s="91"/>
      <c r="G14" s="91"/>
      <c r="H14" s="91"/>
      <c r="I14" s="91"/>
      <c r="J14" s="91"/>
      <c r="K14" s="91"/>
      <c r="L14" s="91"/>
      <c r="M14" s="91"/>
      <c r="N14" s="600"/>
    </row>
    <row r="15" spans="1:14" s="184" customFormat="1" ht="19.5" thickBot="1" x14ac:dyDescent="0.3">
      <c r="A15" s="97" t="s">
        <v>337</v>
      </c>
      <c r="B15" s="97"/>
      <c r="C15" s="97"/>
      <c r="D15" s="46" t="s">
        <v>345</v>
      </c>
      <c r="E15" s="97"/>
      <c r="F15" s="97"/>
      <c r="G15" s="97" t="s">
        <v>211</v>
      </c>
      <c r="H15" s="97"/>
      <c r="I15" s="97"/>
      <c r="J15" s="46" t="s">
        <v>345</v>
      </c>
      <c r="K15" s="97"/>
      <c r="L15" s="1120" t="s">
        <v>347</v>
      </c>
      <c r="M15" s="1120"/>
      <c r="N15" s="314" t="s">
        <v>345</v>
      </c>
    </row>
    <row r="16" spans="1:14" x14ac:dyDescent="0.25">
      <c r="A16" s="1247" t="s">
        <v>352</v>
      </c>
      <c r="B16" s="1118" t="s">
        <v>338</v>
      </c>
      <c r="C16" s="1119"/>
      <c r="D16" s="361"/>
      <c r="E16" s="91"/>
      <c r="F16" s="91"/>
      <c r="G16" s="1247" t="s">
        <v>343</v>
      </c>
      <c r="H16" s="1118" t="s">
        <v>338</v>
      </c>
      <c r="I16" s="1119"/>
      <c r="J16" s="361"/>
      <c r="K16" s="91"/>
      <c r="L16" s="1267" t="s">
        <v>705</v>
      </c>
      <c r="M16" s="1268"/>
      <c r="N16" s="361"/>
    </row>
    <row r="17" spans="1:14" x14ac:dyDescent="0.25">
      <c r="A17" s="1200"/>
      <c r="B17" s="1233" t="s">
        <v>120</v>
      </c>
      <c r="C17" s="1234"/>
      <c r="D17" s="322"/>
      <c r="E17" s="91"/>
      <c r="F17" s="91"/>
      <c r="G17" s="1200"/>
      <c r="H17" s="1233" t="s">
        <v>120</v>
      </c>
      <c r="I17" s="1234"/>
      <c r="J17" s="322"/>
      <c r="K17" s="91"/>
      <c r="L17" s="1269" t="s">
        <v>428</v>
      </c>
      <c r="M17" s="1270"/>
      <c r="N17" s="322"/>
    </row>
    <row r="18" spans="1:14" ht="30" customHeight="1" thickBot="1" x14ac:dyDescent="0.3">
      <c r="A18" s="1116"/>
      <c r="B18" s="1248" t="s">
        <v>339</v>
      </c>
      <c r="C18" s="1249"/>
      <c r="D18" s="482"/>
      <c r="E18" s="91"/>
      <c r="F18" s="91"/>
      <c r="G18" s="1116"/>
      <c r="H18" s="1248" t="s">
        <v>339</v>
      </c>
      <c r="I18" s="1249"/>
      <c r="J18" s="482"/>
      <c r="K18" s="91"/>
      <c r="L18" s="1269" t="s">
        <v>706</v>
      </c>
      <c r="M18" s="1270"/>
      <c r="N18" s="322"/>
    </row>
    <row r="19" spans="1:14" ht="15.75" thickBot="1" x14ac:dyDescent="0.3">
      <c r="A19" s="1247" t="s">
        <v>353</v>
      </c>
      <c r="B19" s="1118" t="s">
        <v>338</v>
      </c>
      <c r="C19" s="1119"/>
      <c r="D19" s="361"/>
      <c r="E19" s="91"/>
      <c r="F19" s="91"/>
      <c r="G19" s="1247" t="s">
        <v>344</v>
      </c>
      <c r="H19" s="1118" t="s">
        <v>338</v>
      </c>
      <c r="I19" s="1119"/>
      <c r="J19" s="361"/>
      <c r="K19" s="91"/>
      <c r="L19" s="1271" t="s">
        <v>707</v>
      </c>
      <c r="M19" s="1272"/>
      <c r="N19" s="482"/>
    </row>
    <row r="20" spans="1:14" ht="30" customHeight="1" x14ac:dyDescent="0.25">
      <c r="A20" s="1200"/>
      <c r="B20" s="1231" t="s">
        <v>340</v>
      </c>
      <c r="C20" s="1232"/>
      <c r="D20" s="322"/>
      <c r="E20" s="91"/>
      <c r="F20" s="91"/>
      <c r="G20" s="1200"/>
      <c r="H20" s="1231" t="s">
        <v>340</v>
      </c>
      <c r="I20" s="1232"/>
      <c r="J20" s="322"/>
      <c r="K20" s="91"/>
      <c r="L20" s="91"/>
      <c r="M20" s="91"/>
      <c r="N20" s="600"/>
    </row>
    <row r="21" spans="1:14" x14ac:dyDescent="0.25">
      <c r="A21" s="1200"/>
      <c r="B21" s="1233" t="s">
        <v>110</v>
      </c>
      <c r="C21" s="1234"/>
      <c r="D21" s="322"/>
      <c r="E21" s="91"/>
      <c r="F21" s="91"/>
      <c r="G21" s="1200"/>
      <c r="H21" s="1233" t="s">
        <v>110</v>
      </c>
      <c r="I21" s="1234"/>
      <c r="J21" s="322"/>
      <c r="K21" s="91"/>
      <c r="L21" s="91"/>
      <c r="M21" s="91"/>
      <c r="N21" s="600"/>
    </row>
    <row r="22" spans="1:14" x14ac:dyDescent="0.25">
      <c r="A22" s="1200"/>
      <c r="B22" s="1233" t="s">
        <v>118</v>
      </c>
      <c r="C22" s="1234"/>
      <c r="D22" s="322"/>
      <c r="E22" s="91"/>
      <c r="F22" s="91"/>
      <c r="G22" s="1200"/>
      <c r="H22" s="1233" t="s">
        <v>118</v>
      </c>
      <c r="I22" s="1234"/>
      <c r="J22" s="322"/>
      <c r="K22" s="91"/>
      <c r="L22" s="91"/>
      <c r="M22" s="91"/>
      <c r="N22" s="600"/>
    </row>
    <row r="23" spans="1:14" ht="15.75" thickBot="1" x14ac:dyDescent="0.3">
      <c r="A23" s="1116"/>
      <c r="B23" s="1235" t="s">
        <v>117</v>
      </c>
      <c r="C23" s="1236"/>
      <c r="D23" s="482"/>
      <c r="E23" s="91"/>
      <c r="F23" s="91"/>
      <c r="G23" s="1116"/>
      <c r="H23" s="1235" t="s">
        <v>117</v>
      </c>
      <c r="I23" s="1236"/>
      <c r="J23" s="482"/>
      <c r="K23" s="91"/>
      <c r="L23" s="91"/>
      <c r="M23" s="91"/>
      <c r="N23" s="600"/>
    </row>
    <row r="24" spans="1:14" x14ac:dyDescent="0.25">
      <c r="A24" s="91"/>
      <c r="B24" s="91"/>
      <c r="C24" s="91"/>
      <c r="D24" s="180"/>
      <c r="E24" s="91"/>
      <c r="F24" s="91"/>
      <c r="G24" s="91"/>
      <c r="H24" s="91"/>
      <c r="I24" s="91"/>
      <c r="J24" s="91"/>
      <c r="K24" s="91"/>
      <c r="L24" s="91"/>
      <c r="M24" s="91"/>
      <c r="N24" s="600"/>
    </row>
    <row r="25" spans="1:14" s="184" customFormat="1" ht="19.5" hidden="1" thickBot="1" x14ac:dyDescent="0.3">
      <c r="A25" s="859" t="s">
        <v>703</v>
      </c>
      <c r="B25" s="859"/>
      <c r="C25" s="859"/>
      <c r="D25" s="46" t="s">
        <v>345</v>
      </c>
      <c r="E25" s="859"/>
      <c r="F25" s="859"/>
      <c r="G25" s="860" t="s">
        <v>704</v>
      </c>
      <c r="H25" s="860"/>
      <c r="I25" s="860"/>
      <c r="J25" s="46" t="s">
        <v>345</v>
      </c>
      <c r="K25" s="859"/>
      <c r="L25" s="859"/>
      <c r="M25" s="859"/>
      <c r="N25" s="860"/>
    </row>
    <row r="26" spans="1:14" hidden="1" x14ac:dyDescent="0.25">
      <c r="A26" s="1247" t="s">
        <v>352</v>
      </c>
      <c r="B26" s="1118" t="s">
        <v>338</v>
      </c>
      <c r="C26" s="1119"/>
      <c r="D26" s="361"/>
      <c r="E26" s="600"/>
      <c r="F26" s="600"/>
      <c r="G26" s="1247" t="s">
        <v>352</v>
      </c>
      <c r="H26" s="1118" t="s">
        <v>338</v>
      </c>
      <c r="I26" s="1119"/>
      <c r="J26" s="361"/>
      <c r="K26" s="600"/>
      <c r="L26" s="600"/>
      <c r="M26" s="600"/>
      <c r="N26" s="600"/>
    </row>
    <row r="27" spans="1:14" hidden="1" x14ac:dyDescent="0.25">
      <c r="A27" s="1200"/>
      <c r="B27" s="1233" t="s">
        <v>120</v>
      </c>
      <c r="C27" s="1234"/>
      <c r="D27" s="322"/>
      <c r="E27" s="600"/>
      <c r="F27" s="600"/>
      <c r="G27" s="1200"/>
      <c r="H27" s="1233" t="s">
        <v>120</v>
      </c>
      <c r="I27" s="1234"/>
      <c r="J27" s="322"/>
      <c r="K27" s="600"/>
      <c r="L27" s="600"/>
      <c r="M27" s="600"/>
      <c r="N27" s="600"/>
    </row>
    <row r="28" spans="1:14" ht="30" hidden="1" customHeight="1" thickBot="1" x14ac:dyDescent="0.3">
      <c r="A28" s="1116"/>
      <c r="B28" s="1248" t="s">
        <v>339</v>
      </c>
      <c r="C28" s="1249"/>
      <c r="D28" s="482"/>
      <c r="E28" s="600"/>
      <c r="F28" s="600"/>
      <c r="G28" s="1116"/>
      <c r="H28" s="1248" t="s">
        <v>339</v>
      </c>
      <c r="I28" s="1249"/>
      <c r="J28" s="482"/>
      <c r="K28" s="600"/>
      <c r="L28" s="600"/>
      <c r="M28" s="600"/>
      <c r="N28" s="600"/>
    </row>
    <row r="29" spans="1:14" hidden="1" x14ac:dyDescent="0.25">
      <c r="A29" s="1247" t="s">
        <v>353</v>
      </c>
      <c r="B29" s="1118" t="s">
        <v>338</v>
      </c>
      <c r="C29" s="1119"/>
      <c r="D29" s="361"/>
      <c r="E29" s="600"/>
      <c r="F29" s="600"/>
      <c r="G29" s="1247" t="s">
        <v>353</v>
      </c>
      <c r="H29" s="1118" t="s">
        <v>338</v>
      </c>
      <c r="I29" s="1119"/>
      <c r="J29" s="361"/>
      <c r="K29" s="600"/>
      <c r="L29" s="600"/>
      <c r="M29" s="600"/>
      <c r="N29" s="600"/>
    </row>
    <row r="30" spans="1:14" ht="30" hidden="1" customHeight="1" x14ac:dyDescent="0.25">
      <c r="A30" s="1200"/>
      <c r="B30" s="1231" t="s">
        <v>340</v>
      </c>
      <c r="C30" s="1232"/>
      <c r="D30" s="322"/>
      <c r="E30" s="600"/>
      <c r="F30" s="600"/>
      <c r="G30" s="1200"/>
      <c r="H30" s="1231" t="s">
        <v>340</v>
      </c>
      <c r="I30" s="1232"/>
      <c r="J30" s="322"/>
      <c r="K30" s="600"/>
      <c r="L30" s="600"/>
      <c r="M30" s="600"/>
      <c r="N30" s="600"/>
    </row>
    <row r="31" spans="1:14" hidden="1" x14ac:dyDescent="0.25">
      <c r="A31" s="1200"/>
      <c r="B31" s="1233" t="s">
        <v>110</v>
      </c>
      <c r="C31" s="1234"/>
      <c r="D31" s="322"/>
      <c r="E31" s="600"/>
      <c r="F31" s="600"/>
      <c r="G31" s="1200"/>
      <c r="H31" s="1233" t="s">
        <v>110</v>
      </c>
      <c r="I31" s="1234"/>
      <c r="J31" s="322"/>
      <c r="K31" s="600"/>
      <c r="L31" s="600"/>
      <c r="M31" s="600"/>
      <c r="N31" s="600"/>
    </row>
    <row r="32" spans="1:14" hidden="1" x14ac:dyDescent="0.25">
      <c r="A32" s="1200"/>
      <c r="B32" s="1233" t="s">
        <v>118</v>
      </c>
      <c r="C32" s="1234"/>
      <c r="D32" s="322"/>
      <c r="E32" s="600"/>
      <c r="F32" s="600"/>
      <c r="G32" s="1200"/>
      <c r="H32" s="1233" t="s">
        <v>118</v>
      </c>
      <c r="I32" s="1234"/>
      <c r="J32" s="322"/>
      <c r="K32" s="600"/>
      <c r="L32" s="600"/>
      <c r="M32" s="600"/>
      <c r="N32" s="600"/>
    </row>
    <row r="33" spans="1:14" ht="15.75" hidden="1" thickBot="1" x14ac:dyDescent="0.3">
      <c r="A33" s="1116"/>
      <c r="B33" s="1235" t="s">
        <v>117</v>
      </c>
      <c r="C33" s="1236"/>
      <c r="D33" s="482"/>
      <c r="E33" s="600"/>
      <c r="F33" s="600"/>
      <c r="G33" s="1116"/>
      <c r="H33" s="1235" t="s">
        <v>117</v>
      </c>
      <c r="I33" s="1236"/>
      <c r="J33" s="482"/>
      <c r="K33" s="600"/>
      <c r="L33" s="600"/>
      <c r="M33" s="600"/>
      <c r="N33" s="600"/>
    </row>
    <row r="34" spans="1:14" hidden="1" x14ac:dyDescent="0.25">
      <c r="A34" s="600"/>
      <c r="B34" s="600"/>
      <c r="C34" s="600"/>
      <c r="D34" s="180"/>
      <c r="E34" s="600"/>
      <c r="F34" s="600"/>
      <c r="G34" s="600"/>
      <c r="H34" s="600"/>
      <c r="I34" s="600"/>
      <c r="J34" s="600"/>
      <c r="K34" s="600"/>
      <c r="L34" s="600"/>
      <c r="M34" s="600"/>
      <c r="N34" s="600"/>
    </row>
    <row r="35" spans="1:14" ht="45" hidden="1" customHeight="1" x14ac:dyDescent="0.25">
      <c r="A35" s="1246" t="s">
        <v>831</v>
      </c>
      <c r="B35" s="1246"/>
      <c r="C35" s="1246"/>
      <c r="D35" s="1246"/>
      <c r="E35" s="1246"/>
      <c r="F35" s="1246"/>
      <c r="G35" s="183"/>
      <c r="H35" s="183"/>
      <c r="I35" s="183"/>
      <c r="J35" s="183"/>
      <c r="K35" s="91"/>
      <c r="L35" s="91"/>
      <c r="M35" s="91"/>
      <c r="N35" s="600"/>
    </row>
    <row r="36" spans="1:14" hidden="1" x14ac:dyDescent="0.25">
      <c r="A36" s="1250" t="s">
        <v>354</v>
      </c>
      <c r="B36" s="1250"/>
      <c r="C36" s="1250"/>
      <c r="D36" s="1250"/>
      <c r="E36" s="1250"/>
      <c r="F36" s="1250"/>
      <c r="G36" s="91"/>
      <c r="H36" s="91"/>
      <c r="I36" s="91"/>
      <c r="J36" s="91"/>
      <c r="K36" s="91"/>
      <c r="L36" s="91"/>
      <c r="M36" s="91"/>
      <c r="N36" s="600"/>
    </row>
    <row r="37" spans="1:14" ht="15.75" hidden="1" thickBot="1" x14ac:dyDescent="0.3">
      <c r="A37" s="313"/>
      <c r="B37" s="313"/>
      <c r="C37" s="313"/>
      <c r="D37" s="313"/>
      <c r="E37" s="313"/>
      <c r="F37" s="313"/>
      <c r="G37" s="91"/>
      <c r="H37" s="91"/>
      <c r="I37" s="91"/>
      <c r="J37" s="91"/>
      <c r="K37" s="91"/>
      <c r="L37" s="91"/>
      <c r="M37" s="91"/>
      <c r="N37" s="600"/>
    </row>
    <row r="38" spans="1:14" ht="15" hidden="1" customHeight="1" x14ac:dyDescent="0.25">
      <c r="A38" s="315"/>
      <c r="B38" s="316"/>
      <c r="C38" s="317"/>
      <c r="D38" s="1117" t="s">
        <v>337</v>
      </c>
      <c r="E38" s="1118"/>
      <c r="F38" s="1119"/>
      <c r="G38" s="1117" t="s">
        <v>211</v>
      </c>
      <c r="H38" s="1118"/>
      <c r="I38" s="1119"/>
      <c r="J38" s="1061" t="s">
        <v>212</v>
      </c>
      <c r="K38" s="309"/>
      <c r="L38" s="91"/>
      <c r="M38" s="91"/>
      <c r="N38" s="600"/>
    </row>
    <row r="39" spans="1:14" ht="45" hidden="1" customHeight="1" thickBot="1" x14ac:dyDescent="0.3">
      <c r="A39" s="109"/>
      <c r="B39" s="51"/>
      <c r="C39" s="34"/>
      <c r="D39" s="29" t="s">
        <v>352</v>
      </c>
      <c r="E39" s="311" t="s">
        <v>353</v>
      </c>
      <c r="F39" s="312" t="s">
        <v>406</v>
      </c>
      <c r="G39" s="29" t="s">
        <v>352</v>
      </c>
      <c r="H39" s="311" t="s">
        <v>353</v>
      </c>
      <c r="I39" s="310" t="s">
        <v>478</v>
      </c>
      <c r="J39" s="1063"/>
      <c r="K39" s="108"/>
      <c r="L39" s="91"/>
      <c r="M39" s="91"/>
      <c r="N39" s="600"/>
    </row>
    <row r="40" spans="1:14" hidden="1" x14ac:dyDescent="0.25">
      <c r="A40" s="1237" t="s">
        <v>348</v>
      </c>
      <c r="B40" s="1238"/>
      <c r="C40" s="1239"/>
      <c r="D40" s="333"/>
      <c r="E40" s="334"/>
      <c r="F40" s="335"/>
      <c r="G40" s="333"/>
      <c r="H40" s="719"/>
      <c r="I40" s="335"/>
      <c r="J40" s="483"/>
      <c r="K40" s="108"/>
      <c r="L40" s="91"/>
      <c r="M40" s="91"/>
      <c r="N40" s="600"/>
    </row>
    <row r="41" spans="1:14" hidden="1" x14ac:dyDescent="0.25">
      <c r="A41" s="1240" t="s">
        <v>543</v>
      </c>
      <c r="B41" s="1241"/>
      <c r="C41" s="1242"/>
      <c r="D41" s="327"/>
      <c r="E41" s="336"/>
      <c r="F41" s="337"/>
      <c r="G41" s="327"/>
      <c r="H41" s="720"/>
      <c r="I41" s="337"/>
      <c r="J41" s="328"/>
      <c r="K41" s="108"/>
      <c r="L41" s="91"/>
      <c r="M41" s="91"/>
      <c r="N41" s="600"/>
    </row>
    <row r="42" spans="1:14" ht="15.75" hidden="1" thickBot="1" x14ac:dyDescent="0.3">
      <c r="A42" s="1243" t="s">
        <v>349</v>
      </c>
      <c r="B42" s="1244"/>
      <c r="C42" s="1245"/>
      <c r="D42" s="329"/>
      <c r="E42" s="484"/>
      <c r="F42" s="445"/>
      <c r="G42" s="329"/>
      <c r="H42" s="721"/>
      <c r="I42" s="445"/>
      <c r="J42" s="330"/>
      <c r="K42" s="108"/>
      <c r="L42" s="91"/>
      <c r="M42" s="91"/>
      <c r="N42" s="600"/>
    </row>
    <row r="43" spans="1:14" hidden="1" x14ac:dyDescent="0.25">
      <c r="A43" s="1237" t="s">
        <v>544</v>
      </c>
      <c r="B43" s="1238"/>
      <c r="C43" s="1239"/>
      <c r="D43" s="327"/>
      <c r="E43" s="336"/>
      <c r="F43" s="337"/>
      <c r="G43" s="327"/>
      <c r="H43" s="720"/>
      <c r="I43" s="337"/>
      <c r="J43" s="328"/>
      <c r="K43" s="108"/>
      <c r="L43" s="91"/>
      <c r="M43" s="91"/>
      <c r="N43" s="600"/>
    </row>
    <row r="44" spans="1:14" ht="15.75" hidden="1" thickBot="1" x14ac:dyDescent="0.3">
      <c r="A44" s="1243" t="s">
        <v>545</v>
      </c>
      <c r="B44" s="1244"/>
      <c r="C44" s="1245"/>
      <c r="D44" s="327"/>
      <c r="E44" s="336"/>
      <c r="F44" s="337"/>
      <c r="G44" s="327"/>
      <c r="H44" s="720"/>
      <c r="I44" s="337"/>
      <c r="J44" s="328"/>
      <c r="K44" s="601"/>
      <c r="L44" s="600"/>
      <c r="M44" s="600"/>
      <c r="N44" s="600"/>
    </row>
    <row r="45" spans="1:14" hidden="1" x14ac:dyDescent="0.25">
      <c r="A45" s="1237" t="s">
        <v>546</v>
      </c>
      <c r="B45" s="1238"/>
      <c r="C45" s="1239"/>
      <c r="D45" s="329"/>
      <c r="E45" s="484"/>
      <c r="F45" s="445"/>
      <c r="G45" s="329"/>
      <c r="H45" s="721"/>
      <c r="I45" s="445"/>
      <c r="J45" s="330"/>
      <c r="K45" s="601"/>
      <c r="L45" s="600"/>
      <c r="M45" s="600"/>
      <c r="N45" s="600"/>
    </row>
    <row r="46" spans="1:14" hidden="1" x14ac:dyDescent="0.25">
      <c r="A46" s="1240" t="s">
        <v>547</v>
      </c>
      <c r="B46" s="1241"/>
      <c r="C46" s="1242"/>
      <c r="D46" s="327"/>
      <c r="E46" s="336"/>
      <c r="F46" s="337"/>
      <c r="G46" s="327"/>
      <c r="H46" s="720"/>
      <c r="I46" s="337"/>
      <c r="J46" s="328"/>
      <c r="K46" s="601"/>
      <c r="L46" s="600"/>
      <c r="M46" s="600"/>
      <c r="N46" s="600"/>
    </row>
    <row r="47" spans="1:14" hidden="1" x14ac:dyDescent="0.25">
      <c r="A47" s="1240" t="s">
        <v>557</v>
      </c>
      <c r="B47" s="1241"/>
      <c r="C47" s="1242"/>
      <c r="D47" s="327"/>
      <c r="E47" s="336"/>
      <c r="F47" s="337"/>
      <c r="G47" s="327"/>
      <c r="H47" s="720"/>
      <c r="I47" s="337"/>
      <c r="J47" s="328"/>
      <c r="K47" s="108"/>
      <c r="L47" s="91"/>
      <c r="M47" s="91"/>
      <c r="N47" s="600"/>
    </row>
    <row r="48" spans="1:14" hidden="1" x14ac:dyDescent="0.25">
      <c r="A48" s="1240" t="s">
        <v>548</v>
      </c>
      <c r="B48" s="1241"/>
      <c r="C48" s="1242"/>
      <c r="D48" s="327"/>
      <c r="E48" s="336"/>
      <c r="F48" s="337"/>
      <c r="G48" s="327"/>
      <c r="H48" s="720"/>
      <c r="I48" s="337"/>
      <c r="J48" s="328"/>
      <c r="K48" s="108"/>
      <c r="L48" s="91"/>
      <c r="M48" s="91"/>
      <c r="N48" s="600"/>
    </row>
    <row r="49" spans="1:14" ht="15.75" hidden="1" thickBot="1" x14ac:dyDescent="0.3">
      <c r="A49" s="1243" t="s">
        <v>549</v>
      </c>
      <c r="B49" s="1244"/>
      <c r="C49" s="1245"/>
      <c r="D49" s="327"/>
      <c r="E49" s="336"/>
      <c r="F49" s="337"/>
      <c r="G49" s="327"/>
      <c r="H49" s="720"/>
      <c r="I49" s="337"/>
      <c r="J49" s="328"/>
      <c r="K49" s="108"/>
      <c r="L49" s="91"/>
      <c r="M49" s="91"/>
      <c r="N49" s="600"/>
    </row>
    <row r="50" spans="1:14" hidden="1" x14ac:dyDescent="0.25">
      <c r="A50" s="1237" t="s">
        <v>550</v>
      </c>
      <c r="B50" s="1238"/>
      <c r="C50" s="1239"/>
      <c r="D50" s="327"/>
      <c r="E50" s="336"/>
      <c r="F50" s="337"/>
      <c r="G50" s="327"/>
      <c r="H50" s="720"/>
      <c r="I50" s="337"/>
      <c r="J50" s="328"/>
      <c r="K50" s="108"/>
      <c r="L50" s="91"/>
      <c r="M50" s="91"/>
      <c r="N50" s="600"/>
    </row>
    <row r="51" spans="1:14" hidden="1" x14ac:dyDescent="0.25">
      <c r="A51" s="1240" t="s">
        <v>552</v>
      </c>
      <c r="B51" s="1241"/>
      <c r="C51" s="1242"/>
      <c r="D51" s="327"/>
      <c r="E51" s="336"/>
      <c r="F51" s="337"/>
      <c r="G51" s="327"/>
      <c r="H51" s="720"/>
      <c r="I51" s="337"/>
      <c r="J51" s="328"/>
      <c r="K51" s="108"/>
      <c r="L51" s="91"/>
      <c r="M51" s="91"/>
      <c r="N51" s="600"/>
    </row>
    <row r="52" spans="1:14" hidden="1" x14ac:dyDescent="0.25">
      <c r="A52" s="1240" t="s">
        <v>551</v>
      </c>
      <c r="B52" s="1241"/>
      <c r="C52" s="1242"/>
      <c r="D52" s="327"/>
      <c r="E52" s="336"/>
      <c r="F52" s="337"/>
      <c r="G52" s="327"/>
      <c r="H52" s="720"/>
      <c r="I52" s="337"/>
      <c r="J52" s="328"/>
      <c r="K52" s="108"/>
      <c r="L52" s="91"/>
      <c r="M52" s="91"/>
      <c r="N52" s="600"/>
    </row>
    <row r="53" spans="1:14" ht="15.75" hidden="1" thickBot="1" x14ac:dyDescent="0.3">
      <c r="A53" s="1243" t="s">
        <v>553</v>
      </c>
      <c r="B53" s="1244"/>
      <c r="C53" s="1245"/>
      <c r="D53" s="327"/>
      <c r="E53" s="336"/>
      <c r="F53" s="337"/>
      <c r="G53" s="327"/>
      <c r="H53" s="720"/>
      <c r="I53" s="337"/>
      <c r="J53" s="328"/>
      <c r="K53" s="602"/>
      <c r="L53" s="600"/>
      <c r="M53" s="600"/>
      <c r="N53" s="600"/>
    </row>
    <row r="54" spans="1:14" hidden="1" x14ac:dyDescent="0.25">
      <c r="A54" s="1237" t="s">
        <v>554</v>
      </c>
      <c r="B54" s="1238"/>
      <c r="C54" s="1239"/>
      <c r="D54" s="327"/>
      <c r="E54" s="336"/>
      <c r="F54" s="337"/>
      <c r="G54" s="327"/>
      <c r="H54" s="720"/>
      <c r="I54" s="337"/>
      <c r="J54" s="328"/>
      <c r="K54" s="108"/>
      <c r="L54" s="91"/>
      <c r="M54" s="91"/>
      <c r="N54" s="600"/>
    </row>
    <row r="55" spans="1:14" hidden="1" x14ac:dyDescent="0.25">
      <c r="A55" s="1240" t="s">
        <v>556</v>
      </c>
      <c r="B55" s="1241"/>
      <c r="C55" s="1242"/>
      <c r="D55" s="329"/>
      <c r="E55" s="484"/>
      <c r="F55" s="445"/>
      <c r="G55" s="329"/>
      <c r="H55" s="721"/>
      <c r="I55" s="445"/>
      <c r="J55" s="330"/>
      <c r="K55" s="602"/>
      <c r="L55" s="600"/>
      <c r="M55" s="600"/>
      <c r="N55" s="600"/>
    </row>
    <row r="56" spans="1:14" ht="15.75" hidden="1" thickBot="1" x14ac:dyDescent="0.3">
      <c r="A56" s="1243" t="s">
        <v>555</v>
      </c>
      <c r="B56" s="1244"/>
      <c r="C56" s="1245"/>
      <c r="D56" s="329"/>
      <c r="E56" s="484"/>
      <c r="F56" s="445"/>
      <c r="G56" s="329"/>
      <c r="H56" s="721"/>
      <c r="I56" s="445"/>
      <c r="J56" s="330"/>
      <c r="K56" s="602"/>
      <c r="L56" s="600"/>
      <c r="M56" s="600"/>
      <c r="N56" s="600"/>
    </row>
    <row r="57" spans="1:14" ht="15.75" hidden="1" thickBot="1" x14ac:dyDescent="0.3">
      <c r="A57" s="1257" t="s">
        <v>350</v>
      </c>
      <c r="B57" s="1258"/>
      <c r="C57" s="1259"/>
      <c r="D57" s="329"/>
      <c r="E57" s="484"/>
      <c r="F57" s="445"/>
      <c r="G57" s="329"/>
      <c r="H57" s="721"/>
      <c r="I57" s="445"/>
      <c r="J57" s="330"/>
      <c r="K57" s="497"/>
      <c r="L57" s="91"/>
      <c r="M57" s="91"/>
      <c r="N57" s="600"/>
    </row>
    <row r="58" spans="1:14" hidden="1" x14ac:dyDescent="0.25">
      <c r="A58" s="1237" t="s">
        <v>558</v>
      </c>
      <c r="B58" s="1238"/>
      <c r="C58" s="1239"/>
      <c r="D58" s="329"/>
      <c r="E58" s="484"/>
      <c r="F58" s="445"/>
      <c r="G58" s="329"/>
      <c r="H58" s="721"/>
      <c r="I58" s="445"/>
      <c r="J58" s="330"/>
      <c r="K58" s="602"/>
      <c r="L58" s="600"/>
      <c r="M58" s="600"/>
      <c r="N58" s="600"/>
    </row>
    <row r="59" spans="1:14" hidden="1" x14ac:dyDescent="0.25">
      <c r="A59" s="1240" t="s">
        <v>559</v>
      </c>
      <c r="B59" s="1241"/>
      <c r="C59" s="1242"/>
      <c r="D59" s="329"/>
      <c r="E59" s="484"/>
      <c r="F59" s="445"/>
      <c r="G59" s="329"/>
      <c r="H59" s="721"/>
      <c r="I59" s="445"/>
      <c r="J59" s="330"/>
      <c r="K59" s="602"/>
      <c r="L59" s="600"/>
      <c r="M59" s="600"/>
      <c r="N59" s="600"/>
    </row>
    <row r="60" spans="1:14" hidden="1" x14ac:dyDescent="0.25">
      <c r="A60" s="1240" t="s">
        <v>351</v>
      </c>
      <c r="B60" s="1241"/>
      <c r="C60" s="1242"/>
      <c r="D60" s="329"/>
      <c r="E60" s="484"/>
      <c r="F60" s="445"/>
      <c r="G60" s="329"/>
      <c r="H60" s="721"/>
      <c r="I60" s="445"/>
      <c r="J60" s="330"/>
      <c r="K60" s="418"/>
      <c r="L60" s="91"/>
      <c r="M60" s="91"/>
      <c r="N60" s="600"/>
    </row>
    <row r="61" spans="1:14" ht="15.75" hidden="1" thickBot="1" x14ac:dyDescent="0.3">
      <c r="A61" s="1243" t="s">
        <v>443</v>
      </c>
      <c r="B61" s="1244"/>
      <c r="C61" s="1245"/>
      <c r="D61" s="329"/>
      <c r="E61" s="484"/>
      <c r="F61" s="445"/>
      <c r="G61" s="329"/>
      <c r="H61" s="721"/>
      <c r="I61" s="445"/>
      <c r="J61" s="330"/>
      <c r="K61" s="108"/>
      <c r="L61" s="91"/>
      <c r="M61" s="91"/>
      <c r="N61" s="600"/>
    </row>
    <row r="62" spans="1:14" ht="15.75" hidden="1" thickBot="1" x14ac:dyDescent="0.3">
      <c r="A62" s="1264" t="s">
        <v>324</v>
      </c>
      <c r="B62" s="1265"/>
      <c r="C62" s="1266"/>
      <c r="D62" s="485">
        <f>SUM(D40:D61)</f>
        <v>0</v>
      </c>
      <c r="E62" s="486">
        <f t="shared" ref="E62:J62" si="0">SUM(E40:E61)</f>
        <v>0</v>
      </c>
      <c r="F62" s="487">
        <f t="shared" si="0"/>
        <v>0</v>
      </c>
      <c r="G62" s="485">
        <f t="shared" si="0"/>
        <v>0</v>
      </c>
      <c r="H62" s="487">
        <f t="shared" si="0"/>
        <v>0</v>
      </c>
      <c r="I62" s="488">
        <f t="shared" ref="I62" si="1">SUM(I40:I61)</f>
        <v>0</v>
      </c>
      <c r="J62" s="489">
        <f t="shared" si="0"/>
        <v>0</v>
      </c>
      <c r="K62" s="181"/>
      <c r="L62" s="91"/>
      <c r="M62" s="91"/>
      <c r="N62" s="600"/>
    </row>
    <row r="63" spans="1:14" hidden="1" x14ac:dyDescent="0.25">
      <c r="A63" s="91"/>
      <c r="B63" s="91"/>
      <c r="C63" s="91"/>
      <c r="D63" s="180"/>
      <c r="E63" s="91"/>
      <c r="F63" s="91"/>
      <c r="G63" s="91"/>
      <c r="H63" s="91"/>
      <c r="I63" s="91"/>
      <c r="J63" s="91"/>
      <c r="K63" s="91"/>
      <c r="L63" s="91"/>
      <c r="M63" s="91"/>
      <c r="N63" s="600"/>
    </row>
    <row r="64" spans="1:14" ht="45" customHeight="1" x14ac:dyDescent="0.25">
      <c r="A64" s="1192" t="s">
        <v>832</v>
      </c>
      <c r="B64" s="1192"/>
      <c r="C64" s="1192"/>
      <c r="D64" s="1192"/>
      <c r="E64" s="1192"/>
      <c r="F64" s="1192"/>
      <c r="G64" s="1192"/>
      <c r="H64" s="1192"/>
      <c r="I64" s="1192"/>
      <c r="J64" s="91"/>
      <c r="K64" s="91"/>
      <c r="L64" s="91"/>
      <c r="M64" s="91"/>
      <c r="N64" s="600"/>
    </row>
    <row r="65" spans="1:14" ht="15.75" thickBot="1" x14ac:dyDescent="0.3">
      <c r="A65" s="91"/>
      <c r="B65" s="91"/>
      <c r="C65" s="91"/>
      <c r="D65" s="180"/>
      <c r="E65" s="91"/>
      <c r="F65" s="91"/>
      <c r="G65" s="91"/>
      <c r="H65" s="91"/>
      <c r="I65" s="91"/>
      <c r="J65" s="91"/>
      <c r="K65" s="91"/>
      <c r="L65" s="91"/>
      <c r="M65" s="91"/>
      <c r="N65" s="600"/>
    </row>
    <row r="66" spans="1:14" x14ac:dyDescent="0.25">
      <c r="A66" s="307"/>
      <c r="B66" s="318"/>
      <c r="C66" s="319"/>
      <c r="D66" s="1117" t="s">
        <v>337</v>
      </c>
      <c r="E66" s="1118"/>
      <c r="F66" s="1119"/>
      <c r="G66" s="1117" t="s">
        <v>211</v>
      </c>
      <c r="H66" s="1118"/>
      <c r="I66" s="1119"/>
      <c r="J66" s="1061" t="s">
        <v>212</v>
      </c>
      <c r="K66" s="91"/>
      <c r="L66" s="91"/>
      <c r="M66" s="91"/>
      <c r="N66" s="600"/>
    </row>
    <row r="67" spans="1:14" ht="45" customHeight="1" thickBot="1" x14ac:dyDescent="0.3">
      <c r="A67" s="458"/>
      <c r="B67" s="459"/>
      <c r="C67" s="460"/>
      <c r="D67" s="29" t="s">
        <v>352</v>
      </c>
      <c r="E67" s="311" t="s">
        <v>353</v>
      </c>
      <c r="F67" s="310" t="s">
        <v>406</v>
      </c>
      <c r="G67" s="29" t="s">
        <v>352</v>
      </c>
      <c r="H67" s="311" t="s">
        <v>353</v>
      </c>
      <c r="I67" s="310" t="s">
        <v>478</v>
      </c>
      <c r="J67" s="1230"/>
      <c r="K67" s="91"/>
      <c r="L67" s="91"/>
      <c r="M67" s="91"/>
      <c r="N67" s="600"/>
    </row>
    <row r="68" spans="1:14" ht="15" customHeight="1" x14ac:dyDescent="0.25">
      <c r="A68" s="1254" t="s">
        <v>444</v>
      </c>
      <c r="B68" s="1255"/>
      <c r="C68" s="1256"/>
      <c r="D68" s="333"/>
      <c r="E68" s="334"/>
      <c r="F68" s="335"/>
      <c r="G68" s="333"/>
      <c r="H68" s="719"/>
      <c r="I68" s="335"/>
      <c r="J68" s="483"/>
      <c r="K68" s="91"/>
      <c r="L68" s="91"/>
      <c r="M68" s="91"/>
      <c r="N68" s="600"/>
    </row>
    <row r="69" spans="1:14" x14ac:dyDescent="0.25">
      <c r="A69" s="1253" t="s">
        <v>17</v>
      </c>
      <c r="B69" s="1231"/>
      <c r="C69" s="1232"/>
      <c r="D69" s="327"/>
      <c r="E69" s="336"/>
      <c r="F69" s="337"/>
      <c r="G69" s="327"/>
      <c r="H69" s="720"/>
      <c r="I69" s="337"/>
      <c r="J69" s="328"/>
      <c r="K69" s="91"/>
      <c r="L69" s="91"/>
      <c r="M69" s="91"/>
      <c r="N69" s="600"/>
    </row>
    <row r="70" spans="1:14" x14ac:dyDescent="0.25">
      <c r="A70" s="1253" t="s">
        <v>15</v>
      </c>
      <c r="B70" s="1231"/>
      <c r="C70" s="1232"/>
      <c r="D70" s="327"/>
      <c r="E70" s="336"/>
      <c r="F70" s="337"/>
      <c r="G70" s="327"/>
      <c r="H70" s="720"/>
      <c r="I70" s="337"/>
      <c r="J70" s="328"/>
      <c r="K70" s="91"/>
      <c r="L70" s="91"/>
      <c r="M70" s="91"/>
      <c r="N70" s="600"/>
    </row>
    <row r="71" spans="1:14" ht="15" customHeight="1" x14ac:dyDescent="0.25">
      <c r="A71" s="1253" t="s">
        <v>505</v>
      </c>
      <c r="B71" s="1231"/>
      <c r="C71" s="1232"/>
      <c r="D71" s="327"/>
      <c r="E71" s="336"/>
      <c r="F71" s="337"/>
      <c r="G71" s="327"/>
      <c r="H71" s="720"/>
      <c r="I71" s="337"/>
      <c r="J71" s="328"/>
      <c r="K71" s="91"/>
      <c r="L71" s="91"/>
      <c r="M71" s="91"/>
      <c r="N71" s="600"/>
    </row>
    <row r="72" spans="1:14" ht="15" customHeight="1" x14ac:dyDescent="0.25">
      <c r="A72" s="1253" t="s">
        <v>494</v>
      </c>
      <c r="B72" s="1231"/>
      <c r="C72" s="1232"/>
      <c r="D72" s="327"/>
      <c r="E72" s="336"/>
      <c r="F72" s="337"/>
      <c r="G72" s="327"/>
      <c r="H72" s="720"/>
      <c r="I72" s="337"/>
      <c r="J72" s="328"/>
      <c r="K72" s="91"/>
      <c r="L72" s="91"/>
      <c r="M72" s="91"/>
      <c r="N72" s="600"/>
    </row>
    <row r="73" spans="1:14" ht="15" customHeight="1" x14ac:dyDescent="0.25">
      <c r="A73" s="1253" t="s">
        <v>495</v>
      </c>
      <c r="B73" s="1231"/>
      <c r="C73" s="1232"/>
      <c r="D73" s="327"/>
      <c r="E73" s="336"/>
      <c r="F73" s="337"/>
      <c r="G73" s="327"/>
      <c r="H73" s="720"/>
      <c r="I73" s="337"/>
      <c r="J73" s="328"/>
      <c r="K73" s="91"/>
      <c r="L73" s="91"/>
      <c r="M73" s="91"/>
      <c r="N73" s="600"/>
    </row>
    <row r="74" spans="1:14" ht="15" customHeight="1" x14ac:dyDescent="0.25">
      <c r="A74" s="1253" t="s">
        <v>496</v>
      </c>
      <c r="B74" s="1231"/>
      <c r="C74" s="1232"/>
      <c r="D74" s="327"/>
      <c r="E74" s="336"/>
      <c r="F74" s="337"/>
      <c r="G74" s="327"/>
      <c r="H74" s="720"/>
      <c r="I74" s="337"/>
      <c r="J74" s="328"/>
      <c r="K74" s="91"/>
      <c r="L74" s="91"/>
      <c r="M74" s="91"/>
      <c r="N74" s="600"/>
    </row>
    <row r="75" spans="1:14" ht="15" customHeight="1" x14ac:dyDescent="0.25">
      <c r="A75" s="1253" t="s">
        <v>497</v>
      </c>
      <c r="B75" s="1231"/>
      <c r="C75" s="1232"/>
      <c r="D75" s="327"/>
      <c r="E75" s="336"/>
      <c r="F75" s="337"/>
      <c r="G75" s="327"/>
      <c r="H75" s="720"/>
      <c r="I75" s="337"/>
      <c r="J75" s="328"/>
      <c r="K75" s="91"/>
      <c r="L75" s="91"/>
      <c r="M75" s="91"/>
      <c r="N75" s="600"/>
    </row>
    <row r="76" spans="1:14" ht="15" customHeight="1" x14ac:dyDescent="0.25">
      <c r="A76" s="1253" t="s">
        <v>498</v>
      </c>
      <c r="B76" s="1231"/>
      <c r="C76" s="1232"/>
      <c r="D76" s="327"/>
      <c r="E76" s="336"/>
      <c r="F76" s="337"/>
      <c r="G76" s="327"/>
      <c r="H76" s="720"/>
      <c r="I76" s="337"/>
      <c r="J76" s="328"/>
      <c r="K76" s="91"/>
      <c r="L76" s="91"/>
      <c r="M76" s="91"/>
      <c r="N76" s="600"/>
    </row>
    <row r="77" spans="1:14" ht="15" customHeight="1" x14ac:dyDescent="0.25">
      <c r="A77" s="1253" t="s">
        <v>499</v>
      </c>
      <c r="B77" s="1231"/>
      <c r="C77" s="1232"/>
      <c r="D77" s="327"/>
      <c r="E77" s="336"/>
      <c r="F77" s="337"/>
      <c r="G77" s="327"/>
      <c r="H77" s="720"/>
      <c r="I77" s="337"/>
      <c r="J77" s="328"/>
      <c r="K77" s="91"/>
      <c r="L77" s="91"/>
      <c r="M77" s="91"/>
      <c r="N77" s="600"/>
    </row>
    <row r="78" spans="1:14" ht="15" customHeight="1" x14ac:dyDescent="0.25">
      <c r="A78" s="1253" t="s">
        <v>500</v>
      </c>
      <c r="B78" s="1231"/>
      <c r="C78" s="1232"/>
      <c r="D78" s="327"/>
      <c r="E78" s="336"/>
      <c r="F78" s="337"/>
      <c r="G78" s="327"/>
      <c r="H78" s="720"/>
      <c r="I78" s="337"/>
      <c r="J78" s="328"/>
      <c r="K78" s="91"/>
      <c r="L78" s="91"/>
      <c r="M78" s="91"/>
      <c r="N78" s="600"/>
    </row>
    <row r="79" spans="1:14" ht="15" customHeight="1" x14ac:dyDescent="0.25">
      <c r="A79" s="1253" t="s">
        <v>501</v>
      </c>
      <c r="B79" s="1231"/>
      <c r="C79" s="1232"/>
      <c r="D79" s="327"/>
      <c r="E79" s="336"/>
      <c r="F79" s="337"/>
      <c r="G79" s="327"/>
      <c r="H79" s="720"/>
      <c r="I79" s="337"/>
      <c r="J79" s="328"/>
      <c r="K79" s="91"/>
      <c r="L79" s="91"/>
      <c r="M79" s="91"/>
      <c r="N79" s="600"/>
    </row>
    <row r="80" spans="1:14" x14ac:dyDescent="0.25">
      <c r="A80" s="1253" t="s">
        <v>351</v>
      </c>
      <c r="B80" s="1231"/>
      <c r="C80" s="1232"/>
      <c r="D80" s="327"/>
      <c r="E80" s="336"/>
      <c r="F80" s="337"/>
      <c r="G80" s="327"/>
      <c r="H80" s="720"/>
      <c r="I80" s="337"/>
      <c r="J80" s="328"/>
      <c r="K80" s="91"/>
      <c r="L80" s="91"/>
      <c r="M80" s="91"/>
      <c r="N80" s="600"/>
    </row>
    <row r="81" spans="1:14" ht="15.75" thickBot="1" x14ac:dyDescent="0.3">
      <c r="A81" s="1260" t="s">
        <v>443</v>
      </c>
      <c r="B81" s="1248"/>
      <c r="C81" s="1249"/>
      <c r="D81" s="329"/>
      <c r="E81" s="484"/>
      <c r="F81" s="445"/>
      <c r="G81" s="329"/>
      <c r="H81" s="721"/>
      <c r="I81" s="722"/>
      <c r="J81" s="330"/>
      <c r="K81" s="91"/>
      <c r="L81" s="91"/>
      <c r="M81" s="91"/>
      <c r="N81" s="600"/>
    </row>
    <row r="82" spans="1:14" ht="15.75" thickBot="1" x14ac:dyDescent="0.3">
      <c r="A82" s="1261" t="s">
        <v>324</v>
      </c>
      <c r="B82" s="1262"/>
      <c r="C82" s="1263"/>
      <c r="D82" s="490">
        <f>SUM(D68:D81)</f>
        <v>0</v>
      </c>
      <c r="E82" s="491">
        <f t="shared" ref="E82:J82" si="2">SUM(E68:E81)</f>
        <v>0</v>
      </c>
      <c r="F82" s="492">
        <f t="shared" si="2"/>
        <v>0</v>
      </c>
      <c r="G82" s="493">
        <f t="shared" si="2"/>
        <v>0</v>
      </c>
      <c r="H82" s="494">
        <f t="shared" si="2"/>
        <v>0</v>
      </c>
      <c r="I82" s="494">
        <f t="shared" ref="I82" si="3">SUM(I68:I81)</f>
        <v>0</v>
      </c>
      <c r="J82" s="495">
        <f t="shared" si="2"/>
        <v>0</v>
      </c>
      <c r="K82" s="91"/>
      <c r="L82" s="91"/>
      <c r="M82" s="91"/>
      <c r="N82" s="600"/>
    </row>
  </sheetData>
  <sheetProtection algorithmName="SHA-512" hashValue="sPu5T+rhvnnYHT9BvR5YXjD7DqcdLeYUeWVoAX/JvEh3AtsLIxUXvkZGs88xwV4Jv2/e6+n3og0K5dW37cFpSA==" saltValue="FDp/3H8VZM/GV6/gSASMjQ=="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40:J62 D68:J81 D26:D33" xr:uid="{00000000-0002-0000-0F00-000000000000}">
      <formula1>0</formula1>
    </dataValidation>
  </dataValidations>
  <pageMargins left="0.7" right="0.7" top="0.75" bottom="0.75" header="0.3" footer="0.3"/>
  <pageSetup paperSize="5" scale="3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E196"/>
  <sheetViews>
    <sheetView zoomScaleNormal="100" workbookViewId="0">
      <selection activeCell="I26" sqref="I26"/>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20" t="s">
        <v>266</v>
      </c>
      <c r="B9" s="1120"/>
      <c r="C9" s="1120"/>
      <c r="D9" s="42"/>
      <c r="E9" s="42"/>
      <c r="F9" s="42"/>
      <c r="G9" s="42"/>
      <c r="H9" s="42"/>
      <c r="I9" s="42"/>
      <c r="J9" s="42"/>
      <c r="K9" s="42"/>
      <c r="L9" s="42"/>
      <c r="M9" s="42"/>
      <c r="N9" s="42"/>
      <c r="O9" s="42"/>
      <c r="P9" s="42"/>
      <c r="Q9" s="42"/>
      <c r="R9" s="42"/>
      <c r="S9" s="42"/>
      <c r="T9" s="42"/>
      <c r="U9" s="42"/>
    </row>
    <row r="10" spans="1:31" ht="18.75" x14ac:dyDescent="0.25">
      <c r="A10" s="1120" t="s">
        <v>283</v>
      </c>
      <c r="B10" s="1120"/>
      <c r="C10" s="1120"/>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7" t="s">
        <v>835</v>
      </c>
      <c r="B12" s="1136" t="s">
        <v>24</v>
      </c>
      <c r="C12" s="1280" t="s">
        <v>834</v>
      </c>
      <c r="D12" s="1276" t="s">
        <v>836</v>
      </c>
      <c r="E12" s="1277"/>
      <c r="F12" s="1277"/>
      <c r="G12" s="1277"/>
      <c r="H12" s="1277"/>
      <c r="I12" s="1277"/>
      <c r="J12" s="1277"/>
      <c r="K12" s="1277"/>
      <c r="L12" s="1277"/>
      <c r="M12" s="1277"/>
      <c r="N12" s="1277"/>
      <c r="O12" s="1277"/>
      <c r="P12" s="1277"/>
      <c r="Q12" s="1277"/>
      <c r="R12" s="1277"/>
      <c r="S12" s="1277"/>
      <c r="T12" s="1277"/>
      <c r="U12" s="1278"/>
    </row>
    <row r="13" spans="1:31" x14ac:dyDescent="0.25">
      <c r="A13" s="1148"/>
      <c r="B13" s="1137"/>
      <c r="C13" s="1281"/>
      <c r="D13" s="1267" t="s">
        <v>279</v>
      </c>
      <c r="E13" s="1279"/>
      <c r="F13" s="1279"/>
      <c r="G13" s="1279"/>
      <c r="H13" s="1279"/>
      <c r="I13" s="1268"/>
      <c r="J13" s="1267" t="s">
        <v>168</v>
      </c>
      <c r="K13" s="1279"/>
      <c r="L13" s="1268"/>
      <c r="M13" s="1267" t="s">
        <v>278</v>
      </c>
      <c r="N13" s="1279"/>
      <c r="O13" s="1279"/>
      <c r="P13" s="1268"/>
      <c r="Q13" s="1273" t="s">
        <v>280</v>
      </c>
      <c r="R13" s="1274"/>
      <c r="S13" s="1274"/>
      <c r="T13" s="1274"/>
      <c r="U13" s="1275"/>
    </row>
    <row r="14" spans="1:31" ht="51.75" customHeight="1" thickBot="1" x14ac:dyDescent="0.3">
      <c r="A14" s="1148"/>
      <c r="B14" s="1137"/>
      <c r="C14" s="1281"/>
      <c r="D14" s="76" t="s">
        <v>268</v>
      </c>
      <c r="E14" s="77" t="s">
        <v>269</v>
      </c>
      <c r="F14" s="74" t="s">
        <v>270</v>
      </c>
      <c r="G14" s="74" t="s">
        <v>271</v>
      </c>
      <c r="H14" s="78" t="s">
        <v>272</v>
      </c>
      <c r="I14" s="75" t="s">
        <v>273</v>
      </c>
      <c r="J14" s="148" t="s">
        <v>170</v>
      </c>
      <c r="K14" s="508" t="s">
        <v>169</v>
      </c>
      <c r="L14" s="73" t="s">
        <v>484</v>
      </c>
      <c r="M14" s="149" t="s">
        <v>274</v>
      </c>
      <c r="N14" s="150" t="s">
        <v>275</v>
      </c>
      <c r="O14" s="150" t="s">
        <v>276</v>
      </c>
      <c r="P14" s="151" t="s">
        <v>277</v>
      </c>
      <c r="Q14" s="72" t="s">
        <v>218</v>
      </c>
      <c r="R14" s="152" t="s">
        <v>219</v>
      </c>
      <c r="S14" s="152" t="s">
        <v>221</v>
      </c>
      <c r="T14" s="153" t="s">
        <v>281</v>
      </c>
      <c r="U14" s="75" t="s">
        <v>282</v>
      </c>
    </row>
    <row r="15" spans="1:31" ht="15.75" thickBot="1" x14ac:dyDescent="0.3">
      <c r="A15" s="1149"/>
      <c r="B15" s="1138"/>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IF(ISBLANK('A1'!B17),"",IF(ISBLANK('A1'!D17),'A1'!A17&amp;"-"&amp;'A1'!B17,'A1'!A17&amp;"-"&amp;'A1'!B17&amp;"; "&amp;'A1'!D17))</f>
        <v/>
      </c>
      <c r="B17" s="158" t="str">
        <f>IF(ISBLANK('A1'!G17),"",'A1'!G17)</f>
        <v/>
      </c>
      <c r="C17" s="277" t="str">
        <f>IF(ISBLANK('A2'!O17),"",'A2'!O17)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IF(ISBLANK('A1'!B18),"",IF(ISBLANK('A1'!D18),'A1'!A18&amp;"-"&amp;'A1'!B18,'A1'!A18&amp;"-"&amp;'A1'!B18&amp;"; "&amp;'A1'!D18))</f>
        <v/>
      </c>
      <c r="B18" s="159" t="str">
        <f>IF(ISBLANK('A1'!G18),"",'A1'!G18)</f>
        <v/>
      </c>
      <c r="C18" s="278" t="str">
        <f>IF(ISBLANK('A2'!O18),"",'A2'!O18)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IF(ISBLANK('A1'!B19),"",IF(ISBLANK('A1'!D19),'A1'!A19&amp;"-"&amp;'A1'!B19,'A1'!A19&amp;"-"&amp;'A1'!B19&amp;"; "&amp;'A1'!D19))</f>
        <v/>
      </c>
      <c r="B19" s="159" t="str">
        <f>IF(ISBLANK('A1'!G19),"",'A1'!G19)</f>
        <v/>
      </c>
      <c r="C19" s="278" t="str">
        <f>IF(ISBLANK('A2'!O19),"",'A2'!O19)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IF(ISBLANK('A1'!B20),"",IF(ISBLANK('A1'!D20),'A1'!A20&amp;"-"&amp;'A1'!B20,'A1'!A20&amp;"-"&amp;'A1'!B20&amp;"; "&amp;'A1'!D20))</f>
        <v/>
      </c>
      <c r="B20" s="159" t="str">
        <f>IF(ISBLANK('A1'!G20),"",'A1'!G20)</f>
        <v/>
      </c>
      <c r="C20" s="278" t="str">
        <f>IF(ISBLANK('A2'!O20),"",'A2'!O20)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IF(ISBLANK('A1'!B21),"",IF(ISBLANK('A1'!D21),'A1'!A21&amp;"-"&amp;'A1'!B21,'A1'!A21&amp;"-"&amp;'A1'!B21&amp;"; "&amp;'A1'!D21))</f>
        <v/>
      </c>
      <c r="B21" s="159" t="str">
        <f>IF(ISBLANK('A1'!G21),"",'A1'!G21)</f>
        <v/>
      </c>
      <c r="C21" s="278" t="str">
        <f>IF(ISBLANK('A2'!O21),"",'A2'!O21)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IF(ISBLANK('A1'!B22),"",IF(ISBLANK('A1'!D22),'A1'!A22&amp;"-"&amp;'A1'!B22,'A1'!A22&amp;"-"&amp;'A1'!B22&amp;"; "&amp;'A1'!D22))</f>
        <v/>
      </c>
      <c r="B22" s="159" t="str">
        <f>IF(ISBLANK('A1'!G22),"",'A1'!G22)</f>
        <v/>
      </c>
      <c r="C22" s="278" t="str">
        <f>IF(ISBLANK('A2'!O22),"",'A2'!O22)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IF(ISBLANK('A1'!B23),"",IF(ISBLANK('A1'!D23),'A1'!A23&amp;"-"&amp;'A1'!B23,'A1'!A23&amp;"-"&amp;'A1'!B23&amp;"; "&amp;'A1'!D23))</f>
        <v/>
      </c>
      <c r="B23" s="159" t="str">
        <f>IF(ISBLANK('A1'!G23),"",'A1'!G23)</f>
        <v/>
      </c>
      <c r="C23" s="278" t="str">
        <f>IF(ISBLANK('A2'!O23),"",'A2'!O23)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IF(ISBLANK('A1'!B24),"",IF(ISBLANK('A1'!D24),'A1'!A24&amp;"-"&amp;'A1'!B24,'A1'!A24&amp;"-"&amp;'A1'!B24&amp;"; "&amp;'A1'!D24))</f>
        <v/>
      </c>
      <c r="B24" s="159" t="str">
        <f>IF(ISBLANK('A1'!G24),"",'A1'!G24)</f>
        <v/>
      </c>
      <c r="C24" s="278" t="str">
        <f>IF(ISBLANK('A2'!O24),"",'A2'!O24)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IF(ISBLANK('A1'!B25),"",IF(ISBLANK('A1'!D25),'A1'!A25&amp;"-"&amp;'A1'!B25,'A1'!A25&amp;"-"&amp;'A1'!B25&amp;"; "&amp;'A1'!D25))</f>
        <v/>
      </c>
      <c r="B25" s="159" t="str">
        <f>IF(ISBLANK('A1'!G25),"",'A1'!G25)</f>
        <v/>
      </c>
      <c r="C25" s="278" t="str">
        <f>IF(ISBLANK('A2'!O25),"",'A2'!O25)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IF(ISBLANK('A1'!B26),"",IF(ISBLANK('A1'!D26),'A1'!A26&amp;"-"&amp;'A1'!B26,'A1'!A26&amp;"-"&amp;'A1'!B26&amp;"; "&amp;'A1'!D26))</f>
        <v/>
      </c>
      <c r="B26" s="159" t="str">
        <f>IF(ISBLANK('A1'!G26),"",'A1'!G26)</f>
        <v/>
      </c>
      <c r="C26" s="278" t="str">
        <f>IF(ISBLANK('A2'!O26),"",'A2'!O26)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IF(ISBLANK('A1'!B27),"",IF(ISBLANK('A1'!D27),'A1'!A27&amp;"-"&amp;'A1'!B27,'A1'!A27&amp;"-"&amp;'A1'!B27&amp;"; "&amp;'A1'!D27))</f>
        <v/>
      </c>
      <c r="B27" s="159" t="str">
        <f>IF(ISBLANK('A1'!G27),"",'A1'!G27)</f>
        <v/>
      </c>
      <c r="C27" s="278" t="str">
        <f>IF(ISBLANK('A2'!O27),"",'A2'!O27)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IF(ISBLANK('A1'!B28),"",IF(ISBLANK('A1'!D28),'A1'!A28&amp;"-"&amp;'A1'!B28,'A1'!A28&amp;"-"&amp;'A1'!B28&amp;"; "&amp;'A1'!D28))</f>
        <v/>
      </c>
      <c r="B28" s="159" t="str">
        <f>IF(ISBLANK('A1'!G28),"",'A1'!G28)</f>
        <v/>
      </c>
      <c r="C28" s="278" t="str">
        <f>IF(ISBLANK('A2'!O28),"",'A2'!O28)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IF(ISBLANK('A1'!B29),"",IF(ISBLANK('A1'!D29),'A1'!A29&amp;"-"&amp;'A1'!B29,'A1'!A29&amp;"-"&amp;'A1'!B29&amp;"; "&amp;'A1'!D29))</f>
        <v/>
      </c>
      <c r="B29" s="159" t="str">
        <f>IF(ISBLANK('A1'!G29),"",'A1'!G29)</f>
        <v/>
      </c>
      <c r="C29" s="278" t="str">
        <f>IF(ISBLANK('A2'!O29),"",'A2'!O29)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IF(ISBLANK('A1'!B30),"",IF(ISBLANK('A1'!D30),'A1'!A30&amp;"-"&amp;'A1'!B30,'A1'!A30&amp;"-"&amp;'A1'!B30&amp;"; "&amp;'A1'!D30))</f>
        <v/>
      </c>
      <c r="B30" s="159" t="str">
        <f>IF(ISBLANK('A1'!G30),"",'A1'!G30)</f>
        <v/>
      </c>
      <c r="C30" s="278" t="str">
        <f>IF(ISBLANK('A2'!O30),"",'A2'!O30)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IF(ISBLANK('A1'!B31),"",IF(ISBLANK('A1'!D31),'A1'!A31&amp;"-"&amp;'A1'!B31,'A1'!A31&amp;"-"&amp;'A1'!B31&amp;"; "&amp;'A1'!D31))</f>
        <v/>
      </c>
      <c r="B31" s="159" t="str">
        <f>IF(ISBLANK('A1'!G31),"",'A1'!G31)</f>
        <v/>
      </c>
      <c r="C31" s="278" t="str">
        <f>IF(ISBLANK('A2'!O31),"",'A2'!O31)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IF(ISBLANK('A1'!B32),"",IF(ISBLANK('A1'!D32),'A1'!A32&amp;"-"&amp;'A1'!B32,'A1'!A32&amp;"-"&amp;'A1'!B32&amp;"; "&amp;'A1'!D32))</f>
        <v/>
      </c>
      <c r="B32" s="159" t="str">
        <f>IF(ISBLANK('A1'!G32),"",'A1'!G32)</f>
        <v/>
      </c>
      <c r="C32" s="278" t="str">
        <f>IF(ISBLANK('A2'!O32),"",'A2'!O32)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IF(ISBLANK('A1'!B33),"",IF(ISBLANK('A1'!D33),'A1'!A33&amp;"-"&amp;'A1'!B33,'A1'!A33&amp;"-"&amp;'A1'!B33&amp;"; "&amp;'A1'!D33))</f>
        <v/>
      </c>
      <c r="B33" s="159" t="str">
        <f>IF(ISBLANK('A1'!G33),"",'A1'!G33)</f>
        <v/>
      </c>
      <c r="C33" s="278" t="str">
        <f>IF(ISBLANK('A2'!O33),"",'A2'!O33)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IF(ISBLANK('A1'!B34),"",IF(ISBLANK('A1'!D34),'A1'!A34&amp;"-"&amp;'A1'!B34,'A1'!A34&amp;"-"&amp;'A1'!B34&amp;"; "&amp;'A1'!D34))</f>
        <v/>
      </c>
      <c r="B34" s="159" t="str">
        <f>IF(ISBLANK('A1'!G34),"",'A1'!G34)</f>
        <v/>
      </c>
      <c r="C34" s="278" t="str">
        <f>IF(ISBLANK('A2'!O34),"",'A2'!O34)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IF(ISBLANK('A1'!B35),"",IF(ISBLANK('A1'!D35),'A1'!A35&amp;"-"&amp;'A1'!B35,'A1'!A35&amp;"-"&amp;'A1'!B35&amp;"; "&amp;'A1'!D35))</f>
        <v/>
      </c>
      <c r="B35" s="159" t="str">
        <f>IF(ISBLANK('A1'!G35),"",'A1'!G35)</f>
        <v/>
      </c>
      <c r="C35" s="278" t="str">
        <f>IF(ISBLANK('A2'!O35),"",'A2'!O35)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IF(ISBLANK('A1'!B36),"",IF(ISBLANK('A1'!D36),'A1'!A36&amp;"-"&amp;'A1'!B36,'A1'!A36&amp;"-"&amp;'A1'!B36&amp;"; "&amp;'A1'!D36))</f>
        <v/>
      </c>
      <c r="B36" s="159" t="str">
        <f>IF(ISBLANK('A1'!G36),"",'A1'!G36)</f>
        <v/>
      </c>
      <c r="C36" s="278" t="str">
        <f>IF(ISBLANK('A2'!O36),"",'A2'!O36)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IF(ISBLANK('A1'!B37),"",IF(ISBLANK('A1'!D37),'A1'!A37&amp;"-"&amp;'A1'!B37,'A1'!A37&amp;"-"&amp;'A1'!B37&amp;"; "&amp;'A1'!D37))</f>
        <v/>
      </c>
      <c r="B37" s="159" t="str">
        <f>IF(ISBLANK('A1'!G37),"",'A1'!G37)</f>
        <v/>
      </c>
      <c r="C37" s="278" t="str">
        <f>IF(ISBLANK('A2'!O37),"",'A2'!O37)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IF(ISBLANK('A1'!B38),"",IF(ISBLANK('A1'!D38),'A1'!A38&amp;"-"&amp;'A1'!B38,'A1'!A38&amp;"-"&amp;'A1'!B38&amp;"; "&amp;'A1'!D38))</f>
        <v/>
      </c>
      <c r="B38" s="159" t="str">
        <f>IF(ISBLANK('A1'!G38),"",'A1'!G38)</f>
        <v/>
      </c>
      <c r="C38" s="278" t="str">
        <f>IF(ISBLANK('A2'!O38),"",'A2'!O38)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IF(ISBLANK('A1'!B39),"",IF(ISBLANK('A1'!D39),'A1'!A39&amp;"-"&amp;'A1'!B39,'A1'!A39&amp;"-"&amp;'A1'!B39&amp;"; "&amp;'A1'!D39))</f>
        <v/>
      </c>
      <c r="B39" s="159" t="str">
        <f>IF(ISBLANK('A1'!G39),"",'A1'!G39)</f>
        <v/>
      </c>
      <c r="C39" s="278" t="str">
        <f>IF(ISBLANK('A2'!O39),"",'A2'!O39)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IF(ISBLANK('A1'!B40),"",IF(ISBLANK('A1'!D40),'A1'!A40&amp;"-"&amp;'A1'!B40,'A1'!A40&amp;"-"&amp;'A1'!B40&amp;"; "&amp;'A1'!D40))</f>
        <v/>
      </c>
      <c r="B40" s="159" t="str">
        <f>IF(ISBLANK('A1'!G40),"",'A1'!G40)</f>
        <v/>
      </c>
      <c r="C40" s="278" t="str">
        <f>IF(ISBLANK('A2'!O40),"",'A2'!O40)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IF(ISBLANK('A1'!B41),"",IF(ISBLANK('A1'!D41),'A1'!A41&amp;"-"&amp;'A1'!B41,'A1'!A41&amp;"-"&amp;'A1'!B41&amp;"; "&amp;'A1'!D41))</f>
        <v/>
      </c>
      <c r="B41" s="159" t="str">
        <f>IF(ISBLANK('A1'!G41),"",'A1'!G41)</f>
        <v/>
      </c>
      <c r="C41" s="278" t="str">
        <f>IF(ISBLANK('A2'!O41),"",'A2'!O41)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IF(ISBLANK('A1'!B42),"",IF(ISBLANK('A1'!D42),'A1'!A42&amp;"-"&amp;'A1'!B42,'A1'!A42&amp;"-"&amp;'A1'!B42&amp;"; "&amp;'A1'!D42))</f>
        <v/>
      </c>
      <c r="B42" s="159" t="str">
        <f>IF(ISBLANK('A1'!G42),"",'A1'!G42)</f>
        <v/>
      </c>
      <c r="C42" s="278" t="str">
        <f>IF(ISBLANK('A2'!O42),"",'A2'!O42)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IF(ISBLANK('A1'!B43),"",IF(ISBLANK('A1'!D43),'A1'!A43&amp;"-"&amp;'A1'!B43,'A1'!A43&amp;"-"&amp;'A1'!B43&amp;"; "&amp;'A1'!D43))</f>
        <v/>
      </c>
      <c r="B43" s="159" t="str">
        <f>IF(ISBLANK('A1'!G43),"",'A1'!G43)</f>
        <v/>
      </c>
      <c r="C43" s="278" t="str">
        <f>IF(ISBLANK('A2'!O43),"",'A2'!O43)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IF(ISBLANK('A1'!B44),"",IF(ISBLANK('A1'!D44),'A1'!A44&amp;"-"&amp;'A1'!B44,'A1'!A44&amp;"-"&amp;'A1'!B44&amp;"; "&amp;'A1'!D44))</f>
        <v/>
      </c>
      <c r="B44" s="159" t="str">
        <f>IF(ISBLANK('A1'!G44),"",'A1'!G44)</f>
        <v/>
      </c>
      <c r="C44" s="278" t="str">
        <f>IF(ISBLANK('A2'!O44),"",'A2'!O44)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IF(ISBLANK('A1'!B45),"",IF(ISBLANK('A1'!D45),'A1'!A45&amp;"-"&amp;'A1'!B45,'A1'!A45&amp;"-"&amp;'A1'!B45&amp;"; "&amp;'A1'!D45))</f>
        <v/>
      </c>
      <c r="B45" s="159" t="str">
        <f>IF(ISBLANK('A1'!G45),"",'A1'!G45)</f>
        <v/>
      </c>
      <c r="C45" s="278" t="str">
        <f>IF(ISBLANK('A2'!O45),"",'A2'!O45)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IF(ISBLANK('A1'!B46),"",IF(ISBLANK('A1'!D46),'A1'!A46&amp;"-"&amp;'A1'!B46,'A1'!A46&amp;"-"&amp;'A1'!B46&amp;"; "&amp;'A1'!D46))</f>
        <v/>
      </c>
      <c r="B46" s="159" t="str">
        <f>IF(ISBLANK('A1'!G46),"",'A1'!G46)</f>
        <v/>
      </c>
      <c r="C46" s="278" t="str">
        <f>IF(ISBLANK('A2'!O46),"",'A2'!O46)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IF(ISBLANK('A1'!B47),"",IF(ISBLANK('A1'!D47),'A1'!A47&amp;"-"&amp;'A1'!B47,'A1'!A47&amp;"-"&amp;'A1'!B47&amp;"; "&amp;'A1'!D47))</f>
        <v/>
      </c>
      <c r="B47" s="159" t="str">
        <f>IF(ISBLANK('A1'!G47),"",'A1'!G47)</f>
        <v/>
      </c>
      <c r="C47" s="278" t="str">
        <f>IF(ISBLANK('A2'!O47),"",'A2'!O47)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IF(ISBLANK('A1'!B48),"",IF(ISBLANK('A1'!D48),'A1'!A48&amp;"-"&amp;'A1'!B48,'A1'!A48&amp;"-"&amp;'A1'!B48&amp;"; "&amp;'A1'!D48))</f>
        <v/>
      </c>
      <c r="B48" s="159" t="str">
        <f>IF(ISBLANK('A1'!G48),"",'A1'!G48)</f>
        <v/>
      </c>
      <c r="C48" s="278" t="str">
        <f>IF(ISBLANK('A2'!O48),"",'A2'!O48)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IF(ISBLANK('A1'!B49),"",IF(ISBLANK('A1'!D49),'A1'!A49&amp;"-"&amp;'A1'!B49,'A1'!A49&amp;"-"&amp;'A1'!B49&amp;"; "&amp;'A1'!D49))</f>
        <v/>
      </c>
      <c r="B49" s="159" t="str">
        <f>IF(ISBLANK('A1'!G49),"",'A1'!G49)</f>
        <v/>
      </c>
      <c r="C49" s="278" t="str">
        <f>IF(ISBLANK('A2'!O49),"",'A2'!O49)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IF(ISBLANK('A1'!B50),"",IF(ISBLANK('A1'!D50),'A1'!A50&amp;"-"&amp;'A1'!B50,'A1'!A50&amp;"-"&amp;'A1'!B50&amp;"; "&amp;'A1'!D50))</f>
        <v/>
      </c>
      <c r="B50" s="159" t="str">
        <f>IF(ISBLANK('A1'!G50),"",'A1'!G50)</f>
        <v/>
      </c>
      <c r="C50" s="278" t="str">
        <f>IF(ISBLANK('A2'!O50),"",'A2'!O50)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IF(ISBLANK('A1'!B51),"",IF(ISBLANK('A1'!D51),'A1'!A51&amp;"-"&amp;'A1'!B51,'A1'!A51&amp;"-"&amp;'A1'!B51&amp;"; "&amp;'A1'!D51))</f>
        <v/>
      </c>
      <c r="B51" s="159" t="str">
        <f>IF(ISBLANK('A1'!G51),"",'A1'!G51)</f>
        <v/>
      </c>
      <c r="C51" s="278" t="str">
        <f>IF(ISBLANK('A2'!O51),"",'A2'!O51)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IF(ISBLANK('A1'!B52),"",IF(ISBLANK('A1'!D52),'A1'!A52&amp;"-"&amp;'A1'!B52,'A1'!A52&amp;"-"&amp;'A1'!B52&amp;"; "&amp;'A1'!D52))</f>
        <v/>
      </c>
      <c r="B52" s="159" t="str">
        <f>IF(ISBLANK('A1'!G52),"",'A1'!G52)</f>
        <v/>
      </c>
      <c r="C52" s="278" t="str">
        <f>IF(ISBLANK('A2'!O52),"",'A2'!O52)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IF(ISBLANK('A1'!B53),"",IF(ISBLANK('A1'!D53),'A1'!A53&amp;"-"&amp;'A1'!B53,'A1'!A53&amp;"-"&amp;'A1'!B53&amp;"; "&amp;'A1'!D53))</f>
        <v/>
      </c>
      <c r="B53" s="159" t="str">
        <f>IF(ISBLANK('A1'!G53),"",'A1'!G53)</f>
        <v/>
      </c>
      <c r="C53" s="278" t="str">
        <f>IF(ISBLANK('A2'!O53),"",'A2'!O53)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IF(ISBLANK('A1'!B54),"",IF(ISBLANK('A1'!D54),'A1'!A54&amp;"-"&amp;'A1'!B54,'A1'!A54&amp;"-"&amp;'A1'!B54&amp;"; "&amp;'A1'!D54))</f>
        <v/>
      </c>
      <c r="B54" s="159" t="str">
        <f>IF(ISBLANK('A1'!G54),"",'A1'!G54)</f>
        <v/>
      </c>
      <c r="C54" s="278" t="str">
        <f>IF(ISBLANK('A2'!O54),"",'A2'!O54)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IF(ISBLANK('A1'!B55),"",IF(ISBLANK('A1'!D55),'A1'!A55&amp;"-"&amp;'A1'!B55,'A1'!A55&amp;"-"&amp;'A1'!B55&amp;"; "&amp;'A1'!D55))</f>
        <v/>
      </c>
      <c r="B55" s="159" t="str">
        <f>IF(ISBLANK('A1'!G55),"",'A1'!G55)</f>
        <v/>
      </c>
      <c r="C55" s="278" t="str">
        <f>IF(ISBLANK('A2'!O55),"",'A2'!O55)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IF(ISBLANK('A1'!B56),"",IF(ISBLANK('A1'!D56),'A1'!A56&amp;"-"&amp;'A1'!B56,'A1'!A56&amp;"-"&amp;'A1'!B56&amp;"; "&amp;'A1'!D56))</f>
        <v/>
      </c>
      <c r="B56" s="159" t="str">
        <f>IF(ISBLANK('A1'!G56),"",'A1'!G56)</f>
        <v/>
      </c>
      <c r="C56" s="278" t="str">
        <f>IF(ISBLANK('A2'!O56),"",'A2'!O56)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IF(ISBLANK('A1'!B57),"",IF(ISBLANK('A1'!D57),'A1'!A57&amp;"-"&amp;'A1'!B57,'A1'!A57&amp;"-"&amp;'A1'!B57&amp;"; "&amp;'A1'!D57))</f>
        <v/>
      </c>
      <c r="B57" s="159" t="str">
        <f>IF(ISBLANK('A1'!G57),"",'A1'!G57)</f>
        <v/>
      </c>
      <c r="C57" s="278" t="str">
        <f>IF(ISBLANK('A2'!O57),"",'A2'!O57)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IF(ISBLANK('A1'!B58),"",IF(ISBLANK('A1'!D58),'A1'!A58&amp;"-"&amp;'A1'!B58,'A1'!A58&amp;"-"&amp;'A1'!B58&amp;"; "&amp;'A1'!D58))</f>
        <v/>
      </c>
      <c r="B58" s="159" t="str">
        <f>IF(ISBLANK('A1'!G58),"",'A1'!G58)</f>
        <v/>
      </c>
      <c r="C58" s="278" t="str">
        <f>IF(ISBLANK('A2'!O58),"",'A2'!O58)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IF(ISBLANK('A1'!B59),"",IF(ISBLANK('A1'!D59),'A1'!A59&amp;"-"&amp;'A1'!B59,'A1'!A59&amp;"-"&amp;'A1'!B59&amp;"; "&amp;'A1'!D59))</f>
        <v/>
      </c>
      <c r="B59" s="159" t="str">
        <f>IF(ISBLANK('A1'!G59),"",'A1'!G59)</f>
        <v/>
      </c>
      <c r="C59" s="278" t="str">
        <f>IF(ISBLANK('A2'!O59),"",'A2'!O59)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IF(ISBLANK('A1'!B60),"",IF(ISBLANK('A1'!D60),'A1'!A60&amp;"-"&amp;'A1'!B60,'A1'!A60&amp;"-"&amp;'A1'!B60&amp;"; "&amp;'A1'!D60))</f>
        <v/>
      </c>
      <c r="B60" s="159" t="str">
        <f>IF(ISBLANK('A1'!G60),"",'A1'!G60)</f>
        <v/>
      </c>
      <c r="C60" s="278" t="str">
        <f>IF(ISBLANK('A2'!O60),"",'A2'!O60)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IF(ISBLANK('A1'!B61),"",IF(ISBLANK('A1'!D61),'A1'!A61&amp;"-"&amp;'A1'!B61,'A1'!A61&amp;"-"&amp;'A1'!B61&amp;"; "&amp;'A1'!D61))</f>
        <v/>
      </c>
      <c r="B61" s="159" t="str">
        <f>IF(ISBLANK('A1'!G61),"",'A1'!G61)</f>
        <v/>
      </c>
      <c r="C61" s="278" t="str">
        <f>IF(ISBLANK('A2'!O61),"",'A2'!O61)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IF(ISBLANK('A1'!B62),"",IF(ISBLANK('A1'!D62),'A1'!A62&amp;"-"&amp;'A1'!B62,'A1'!A62&amp;"-"&amp;'A1'!B62&amp;"; "&amp;'A1'!D62))</f>
        <v/>
      </c>
      <c r="B62" s="159" t="str">
        <f>IF(ISBLANK('A1'!G62),"",'A1'!G62)</f>
        <v/>
      </c>
      <c r="C62" s="278" t="str">
        <f>IF(ISBLANK('A2'!O62),"",'A2'!O62)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IF(ISBLANK('A1'!B63),"",IF(ISBLANK('A1'!D63),'A1'!A63&amp;"-"&amp;'A1'!B63,'A1'!A63&amp;"-"&amp;'A1'!B63&amp;"; "&amp;'A1'!D63))</f>
        <v/>
      </c>
      <c r="B63" s="159" t="str">
        <f>IF(ISBLANK('A1'!G63),"",'A1'!G63)</f>
        <v/>
      </c>
      <c r="C63" s="278" t="str">
        <f>IF(ISBLANK('A2'!O63),"",'A2'!O63)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IF(ISBLANK('A1'!B64),"",IF(ISBLANK('A1'!D64),'A1'!A64&amp;"-"&amp;'A1'!B64,'A1'!A64&amp;"-"&amp;'A1'!B64&amp;"; "&amp;'A1'!D64))</f>
        <v/>
      </c>
      <c r="B64" s="159" t="str">
        <f>IF(ISBLANK('A1'!G64),"",'A1'!G64)</f>
        <v/>
      </c>
      <c r="C64" s="278" t="str">
        <f>IF(ISBLANK('A2'!O64),"",'A2'!O64)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IF(ISBLANK('A1'!B65),"",IF(ISBLANK('A1'!D65),'A1'!A65&amp;"-"&amp;'A1'!B65,'A1'!A65&amp;"-"&amp;'A1'!B65&amp;"; "&amp;'A1'!D65))</f>
        <v/>
      </c>
      <c r="B65" s="159" t="str">
        <f>IF(ISBLANK('A1'!G65),"",'A1'!G65)</f>
        <v/>
      </c>
      <c r="C65" s="278" t="str">
        <f>IF(ISBLANK('A2'!O65),"",'A2'!O65)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IF(ISBLANK('A1'!B66),"",IF(ISBLANK('A1'!D66),'A1'!A66&amp;"-"&amp;'A1'!B66,'A1'!A66&amp;"-"&amp;'A1'!B66&amp;"; "&amp;'A1'!D66))</f>
        <v/>
      </c>
      <c r="B66" s="159" t="str">
        <f>IF(ISBLANK('A1'!G66),"",'A1'!G66)</f>
        <v/>
      </c>
      <c r="C66" s="278" t="str">
        <f>IF(ISBLANK('A2'!O66),"",'A2'!O66)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IF(ISBLANK('A1'!B67),"",IF(ISBLANK('A1'!D67),'A1'!A67&amp;"-"&amp;'A1'!B67,'A1'!A67&amp;"-"&amp;'A1'!B67&amp;"; "&amp;'A1'!D67))</f>
        <v/>
      </c>
      <c r="B67" s="159" t="str">
        <f>IF(ISBLANK('A1'!G67),"",'A1'!G67)</f>
        <v/>
      </c>
      <c r="C67" s="278" t="str">
        <f>IF(ISBLANK('A2'!O67),"",'A2'!O67)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IF(ISBLANK('A1'!B68),"",IF(ISBLANK('A1'!D68),'A1'!A68&amp;"-"&amp;'A1'!B68,'A1'!A68&amp;"-"&amp;'A1'!B68&amp;"; "&amp;'A1'!D68))</f>
        <v/>
      </c>
      <c r="B68" s="159" t="str">
        <f>IF(ISBLANK('A1'!G68),"",'A1'!G68)</f>
        <v/>
      </c>
      <c r="C68" s="278" t="str">
        <f>IF(ISBLANK('A2'!O68),"",'A2'!O68)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IF(ISBLANK('A1'!B69),"",IF(ISBLANK('A1'!D69),'A1'!A69&amp;"-"&amp;'A1'!B69,'A1'!A69&amp;"-"&amp;'A1'!B69&amp;"; "&amp;'A1'!D69))</f>
        <v/>
      </c>
      <c r="B69" s="159" t="str">
        <f>IF(ISBLANK('A1'!G69),"",'A1'!G69)</f>
        <v/>
      </c>
      <c r="C69" s="278" t="str">
        <f>IF(ISBLANK('A2'!O69),"",'A2'!O69)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IF(ISBLANK('A1'!B70),"",IF(ISBLANK('A1'!D70),'A1'!A70&amp;"-"&amp;'A1'!B70,'A1'!A70&amp;"-"&amp;'A1'!B70&amp;"; "&amp;'A1'!D70))</f>
        <v/>
      </c>
      <c r="B70" s="159" t="str">
        <f>IF(ISBLANK('A1'!G70),"",'A1'!G70)</f>
        <v/>
      </c>
      <c r="C70" s="278" t="str">
        <f>IF(ISBLANK('A2'!O70),"",'A2'!O70)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IF(ISBLANK('A1'!B71),"",IF(ISBLANK('A1'!D71),'A1'!A71&amp;"-"&amp;'A1'!B71,'A1'!A71&amp;"-"&amp;'A1'!B71&amp;"; "&amp;'A1'!D71))</f>
        <v/>
      </c>
      <c r="B71" s="159" t="str">
        <f>IF(ISBLANK('A1'!G71),"",'A1'!G71)</f>
        <v/>
      </c>
      <c r="C71" s="278" t="str">
        <f>IF(ISBLANK('A2'!O71),"",'A2'!O71)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IF(ISBLANK('A1'!B72),"",IF(ISBLANK('A1'!D72),'A1'!A72&amp;"-"&amp;'A1'!B72,'A1'!A72&amp;"-"&amp;'A1'!B72&amp;"; "&amp;'A1'!D72))</f>
        <v/>
      </c>
      <c r="B72" s="159" t="str">
        <f>IF(ISBLANK('A1'!G72),"",'A1'!G72)</f>
        <v/>
      </c>
      <c r="C72" s="278" t="str">
        <f>IF(ISBLANK('A2'!O72),"",'A2'!O72)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IF(ISBLANK('A1'!B73),"",IF(ISBLANK('A1'!D73),'A1'!A73&amp;"-"&amp;'A1'!B73,'A1'!A73&amp;"-"&amp;'A1'!B73&amp;"; "&amp;'A1'!D73))</f>
        <v/>
      </c>
      <c r="B73" s="159" t="str">
        <f>IF(ISBLANK('A1'!G73),"",'A1'!G73)</f>
        <v/>
      </c>
      <c r="C73" s="278" t="str">
        <f>IF(ISBLANK('A2'!O73),"",'A2'!O73)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IF(ISBLANK('A1'!B74),"",IF(ISBLANK('A1'!D74),'A1'!A74&amp;"-"&amp;'A1'!B74,'A1'!A74&amp;"-"&amp;'A1'!B74&amp;"; "&amp;'A1'!D74))</f>
        <v/>
      </c>
      <c r="B74" s="159" t="str">
        <f>IF(ISBLANK('A1'!G74),"",'A1'!G74)</f>
        <v/>
      </c>
      <c r="C74" s="278" t="str">
        <f>IF(ISBLANK('A2'!O74),"",'A2'!O74)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IF(ISBLANK('A1'!B75),"",IF(ISBLANK('A1'!D75),'A1'!A75&amp;"-"&amp;'A1'!B75,'A1'!A75&amp;"-"&amp;'A1'!B75&amp;"; "&amp;'A1'!D75))</f>
        <v/>
      </c>
      <c r="B75" s="159" t="str">
        <f>IF(ISBLANK('A1'!G75),"",'A1'!G75)</f>
        <v/>
      </c>
      <c r="C75" s="278" t="str">
        <f>IF(ISBLANK('A2'!O75),"",'A2'!O75)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IF(ISBLANK('A1'!B76),"",IF(ISBLANK('A1'!D76),'A1'!A76&amp;"-"&amp;'A1'!B76,'A1'!A76&amp;"-"&amp;'A1'!B76&amp;"; "&amp;'A1'!D76))</f>
        <v/>
      </c>
      <c r="B76" s="159" t="str">
        <f>IF(ISBLANK('A1'!G76),"",'A1'!G76)</f>
        <v/>
      </c>
      <c r="C76" s="278" t="str">
        <f>IF(ISBLANK('A2'!O76),"",'A2'!O76)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IF(ISBLANK('A1'!B77),"",IF(ISBLANK('A1'!D77),'A1'!A77&amp;"-"&amp;'A1'!B77,'A1'!A77&amp;"-"&amp;'A1'!B77&amp;"; "&amp;'A1'!D77))</f>
        <v/>
      </c>
      <c r="B77" s="159" t="str">
        <f>IF(ISBLANK('A1'!G77),"",'A1'!G77)</f>
        <v/>
      </c>
      <c r="C77" s="278" t="str">
        <f>IF(ISBLANK('A2'!O77),"",'A2'!O77)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IF(ISBLANK('A1'!B78),"",IF(ISBLANK('A1'!D78),'A1'!A78&amp;"-"&amp;'A1'!B78,'A1'!A78&amp;"-"&amp;'A1'!B78&amp;"; "&amp;'A1'!D78))</f>
        <v/>
      </c>
      <c r="B78" s="159" t="str">
        <f>IF(ISBLANK('A1'!G78),"",'A1'!G78)</f>
        <v/>
      </c>
      <c r="C78" s="278" t="str">
        <f>IF(ISBLANK('A2'!O78),"",'A2'!O78)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IF(ISBLANK('A1'!B79),"",IF(ISBLANK('A1'!D79),'A1'!A79&amp;"-"&amp;'A1'!B79,'A1'!A79&amp;"-"&amp;'A1'!B79&amp;"; "&amp;'A1'!D79))</f>
        <v/>
      </c>
      <c r="B79" s="159" t="str">
        <f>IF(ISBLANK('A1'!G79),"",'A1'!G79)</f>
        <v/>
      </c>
      <c r="C79" s="278" t="str">
        <f>IF(ISBLANK('A2'!O79),"",'A2'!O79)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IF(ISBLANK('A1'!B80),"",IF(ISBLANK('A1'!D80),'A1'!A80&amp;"-"&amp;'A1'!B80,'A1'!A80&amp;"-"&amp;'A1'!B80&amp;"; "&amp;'A1'!D80))</f>
        <v/>
      </c>
      <c r="B80" s="159" t="str">
        <f>IF(ISBLANK('A1'!G80),"",'A1'!G80)</f>
        <v/>
      </c>
      <c r="C80" s="278" t="str">
        <f>IF(ISBLANK('A2'!O80),"",'A2'!O80)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IF(ISBLANK('A1'!B81),"",IF(ISBLANK('A1'!D81),'A1'!A81&amp;"-"&amp;'A1'!B81,'A1'!A81&amp;"-"&amp;'A1'!B81&amp;"; "&amp;'A1'!D81))</f>
        <v/>
      </c>
      <c r="B81" s="159" t="str">
        <f>IF(ISBLANK('A1'!G81),"",'A1'!G81)</f>
        <v/>
      </c>
      <c r="C81" s="278" t="str">
        <f>IF(ISBLANK('A2'!O81),"",'A2'!O81)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IF(ISBLANK('A1'!B82),"",IF(ISBLANK('A1'!D82),'A1'!A82&amp;"-"&amp;'A1'!B82,'A1'!A82&amp;"-"&amp;'A1'!B82&amp;"; "&amp;'A1'!D82))</f>
        <v/>
      </c>
      <c r="B82" s="159" t="str">
        <f>IF(ISBLANK('A1'!G82),"",'A1'!G82)</f>
        <v/>
      </c>
      <c r="C82" s="278" t="str">
        <f>IF(ISBLANK('A2'!O82),"",'A2'!O82)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IF(ISBLANK('A1'!B83),"",IF(ISBLANK('A1'!D83),'A1'!A83&amp;"-"&amp;'A1'!B83,'A1'!A83&amp;"-"&amp;'A1'!B83&amp;"; "&amp;'A1'!D83))</f>
        <v/>
      </c>
      <c r="B83" s="159" t="str">
        <f>IF(ISBLANK('A1'!G83),"",'A1'!G83)</f>
        <v/>
      </c>
      <c r="C83" s="278" t="str">
        <f>IF(ISBLANK('A2'!O83),"",'A2'!O83)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IF(ISBLANK('A1'!B84),"",IF(ISBLANK('A1'!D84),'A1'!A84&amp;"-"&amp;'A1'!B84,'A1'!A84&amp;"-"&amp;'A1'!B84&amp;"; "&amp;'A1'!D84))</f>
        <v/>
      </c>
      <c r="B84" s="159" t="str">
        <f>IF(ISBLANK('A1'!G84),"",'A1'!G84)</f>
        <v/>
      </c>
      <c r="C84" s="278" t="str">
        <f>IF(ISBLANK('A2'!O84),"",'A2'!O84)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IF(ISBLANK('A1'!B85),"",IF(ISBLANK('A1'!D85),'A1'!A85&amp;"-"&amp;'A1'!B85,'A1'!A85&amp;"-"&amp;'A1'!B85&amp;"; "&amp;'A1'!D85))</f>
        <v/>
      </c>
      <c r="B85" s="159" t="str">
        <f>IF(ISBLANK('A1'!G85),"",'A1'!G85)</f>
        <v/>
      </c>
      <c r="C85" s="278" t="str">
        <f>IF(ISBLANK('A2'!O85),"",'A2'!O85)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IF(ISBLANK('A1'!B86),"",IF(ISBLANK('A1'!D86),'A1'!A86&amp;"-"&amp;'A1'!B86,'A1'!A86&amp;"-"&amp;'A1'!B86&amp;"; "&amp;'A1'!D86))</f>
        <v/>
      </c>
      <c r="B86" s="159" t="str">
        <f>IF(ISBLANK('A1'!G86),"",'A1'!G86)</f>
        <v/>
      </c>
      <c r="C86" s="278" t="str">
        <f>IF(ISBLANK('A2'!O86),"",'A2'!O86)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IF(ISBLANK('A1'!B87),"",IF(ISBLANK('A1'!D87),'A1'!A87&amp;"-"&amp;'A1'!B87,'A1'!A87&amp;"-"&amp;'A1'!B87&amp;"; "&amp;'A1'!D87))</f>
        <v/>
      </c>
      <c r="B87" s="159" t="str">
        <f>IF(ISBLANK('A1'!G87),"",'A1'!G87)</f>
        <v/>
      </c>
      <c r="C87" s="278" t="str">
        <f>IF(ISBLANK('A2'!O87),"",'A2'!O87)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IF(ISBLANK('A1'!B88),"",IF(ISBLANK('A1'!D88),'A1'!A88&amp;"-"&amp;'A1'!B88,'A1'!A88&amp;"-"&amp;'A1'!B88&amp;"; "&amp;'A1'!D88))</f>
        <v/>
      </c>
      <c r="B88" s="159" t="str">
        <f>IF(ISBLANK('A1'!G88),"",'A1'!G88)</f>
        <v/>
      </c>
      <c r="C88" s="278" t="str">
        <f>IF(ISBLANK('A2'!O88),"",'A2'!O88)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IF(ISBLANK('A1'!B89),"",IF(ISBLANK('A1'!D89),'A1'!A89&amp;"-"&amp;'A1'!B89,'A1'!A89&amp;"-"&amp;'A1'!B89&amp;"; "&amp;'A1'!D89))</f>
        <v/>
      </c>
      <c r="B89" s="159" t="str">
        <f>IF(ISBLANK('A1'!G89),"",'A1'!G89)</f>
        <v/>
      </c>
      <c r="C89" s="278" t="str">
        <f>IF(ISBLANK('A2'!O89),"",'A2'!O89)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IF(ISBLANK('A1'!B90),"",IF(ISBLANK('A1'!D90),'A1'!A90&amp;"-"&amp;'A1'!B90,'A1'!A90&amp;"-"&amp;'A1'!B90&amp;"; "&amp;'A1'!D90))</f>
        <v/>
      </c>
      <c r="B90" s="159" t="str">
        <f>IF(ISBLANK('A1'!G90),"",'A1'!G90)</f>
        <v/>
      </c>
      <c r="C90" s="278" t="str">
        <f>IF(ISBLANK('A2'!O90),"",'A2'!O90)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IF(ISBLANK('A1'!B91),"",IF(ISBLANK('A1'!D91),'A1'!A91&amp;"-"&amp;'A1'!B91,'A1'!A91&amp;"-"&amp;'A1'!B91&amp;"; "&amp;'A1'!D91))</f>
        <v/>
      </c>
      <c r="B91" s="159" t="str">
        <f>IF(ISBLANK('A1'!G91),"",'A1'!G91)</f>
        <v/>
      </c>
      <c r="C91" s="278" t="str">
        <f>IF(ISBLANK('A2'!O91),"",'A2'!O91)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IF(ISBLANK('A1'!B92),"",IF(ISBLANK('A1'!D92),'A1'!A92&amp;"-"&amp;'A1'!B92,'A1'!A92&amp;"-"&amp;'A1'!B92&amp;"; "&amp;'A1'!D92))</f>
        <v/>
      </c>
      <c r="B92" s="159" t="str">
        <f>IF(ISBLANK('A1'!G92),"",'A1'!G92)</f>
        <v/>
      </c>
      <c r="C92" s="278" t="str">
        <f>IF(ISBLANK('A2'!O92),"",'A2'!O92)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IF(ISBLANK('A1'!B93),"",IF(ISBLANK('A1'!D93),'A1'!A93&amp;"-"&amp;'A1'!B93,'A1'!A93&amp;"-"&amp;'A1'!B93&amp;"; "&amp;'A1'!D93))</f>
        <v/>
      </c>
      <c r="B93" s="159" t="str">
        <f>IF(ISBLANK('A1'!G93),"",'A1'!G93)</f>
        <v/>
      </c>
      <c r="C93" s="278" t="str">
        <f>IF(ISBLANK('A2'!O93),"",'A2'!O93)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IF(ISBLANK('A1'!B94),"",IF(ISBLANK('A1'!D94),'A1'!A94&amp;"-"&amp;'A1'!B94,'A1'!A94&amp;"-"&amp;'A1'!B94&amp;"; "&amp;'A1'!D94))</f>
        <v/>
      </c>
      <c r="B94" s="159" t="str">
        <f>IF(ISBLANK('A1'!G94),"",'A1'!G94)</f>
        <v/>
      </c>
      <c r="C94" s="278" t="str">
        <f>IF(ISBLANK('A2'!O94),"",'A2'!O94)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IF(ISBLANK('A1'!B95),"",IF(ISBLANK('A1'!D95),'A1'!A95&amp;"-"&amp;'A1'!B95,'A1'!A95&amp;"-"&amp;'A1'!B95&amp;"; "&amp;'A1'!D95))</f>
        <v/>
      </c>
      <c r="B95" s="159" t="str">
        <f>IF(ISBLANK('A1'!G95),"",'A1'!G95)</f>
        <v/>
      </c>
      <c r="C95" s="278" t="str">
        <f>IF(ISBLANK('A2'!O95),"",'A2'!O95)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IF(ISBLANK('A1'!B96),"",IF(ISBLANK('A1'!D96),'A1'!A96&amp;"-"&amp;'A1'!B96,'A1'!A96&amp;"-"&amp;'A1'!B96&amp;"; "&amp;'A1'!D96))</f>
        <v/>
      </c>
      <c r="B96" s="159" t="str">
        <f>IF(ISBLANK('A1'!G96),"",'A1'!G96)</f>
        <v/>
      </c>
      <c r="C96" s="278" t="str">
        <f>IF(ISBLANK('A2'!O96),"",'A2'!O96)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IF(ISBLANK('A1'!B97),"",IF(ISBLANK('A1'!D97),'A1'!A97&amp;"-"&amp;'A1'!B97,'A1'!A97&amp;"-"&amp;'A1'!B97&amp;"; "&amp;'A1'!D97))</f>
        <v/>
      </c>
      <c r="B97" s="159" t="str">
        <f>IF(ISBLANK('A1'!G97),"",'A1'!G97)</f>
        <v/>
      </c>
      <c r="C97" s="278" t="str">
        <f>IF(ISBLANK('A2'!O97),"",'A2'!O97)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IF(ISBLANK('A1'!B98),"",IF(ISBLANK('A1'!D98),'A1'!A98&amp;"-"&amp;'A1'!B98,'A1'!A98&amp;"-"&amp;'A1'!B98&amp;"; "&amp;'A1'!D98))</f>
        <v/>
      </c>
      <c r="B98" s="159" t="str">
        <f>IF(ISBLANK('A1'!G98),"",'A1'!G98)</f>
        <v/>
      </c>
      <c r="C98" s="278" t="str">
        <f>IF(ISBLANK('A2'!O98),"",'A2'!O98)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IF(ISBLANK('A1'!B99),"",IF(ISBLANK('A1'!D99),'A1'!A99&amp;"-"&amp;'A1'!B99,'A1'!A99&amp;"-"&amp;'A1'!B99&amp;"; "&amp;'A1'!D99))</f>
        <v/>
      </c>
      <c r="B99" s="159" t="str">
        <f>IF(ISBLANK('A1'!G99),"",'A1'!G99)</f>
        <v/>
      </c>
      <c r="C99" s="278" t="str">
        <f>IF(ISBLANK('A2'!O99),"",'A2'!O99)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IF(ISBLANK('A1'!B100),"",IF(ISBLANK('A1'!D100),'A1'!A100&amp;"-"&amp;'A1'!B100,'A1'!A100&amp;"-"&amp;'A1'!B100&amp;"; "&amp;'A1'!D100))</f>
        <v/>
      </c>
      <c r="B100" s="159" t="str">
        <f>IF(ISBLANK('A1'!G100),"",'A1'!G100)</f>
        <v/>
      </c>
      <c r="C100" s="278" t="str">
        <f>IF(ISBLANK('A2'!O100),"",'A2'!O100)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IF(ISBLANK('A1'!B101),"",IF(ISBLANK('A1'!D101),'A1'!A101&amp;"-"&amp;'A1'!B101,'A1'!A101&amp;"-"&amp;'A1'!B101&amp;"; "&amp;'A1'!D101))</f>
        <v/>
      </c>
      <c r="B101" s="159" t="str">
        <f>IF(ISBLANK('A1'!G101),"",'A1'!G101)</f>
        <v/>
      </c>
      <c r="C101" s="278" t="str">
        <f>IF(ISBLANK('A2'!O101),"",'A2'!O101)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IF(ISBLANK('A1'!B102),"",IF(ISBLANK('A1'!D102),'A1'!A102&amp;"-"&amp;'A1'!B102,'A1'!A102&amp;"-"&amp;'A1'!B102&amp;"; "&amp;'A1'!D102))</f>
        <v/>
      </c>
      <c r="B102" s="159" t="str">
        <f>IF(ISBLANK('A1'!G102),"",'A1'!G102)</f>
        <v/>
      </c>
      <c r="C102" s="278" t="str">
        <f>IF(ISBLANK('A2'!O102),"",'A2'!O102)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IF(ISBLANK('A1'!B103),"",IF(ISBLANK('A1'!D103),'A1'!A103&amp;"-"&amp;'A1'!B103,'A1'!A103&amp;"-"&amp;'A1'!B103&amp;"; "&amp;'A1'!D103))</f>
        <v/>
      </c>
      <c r="B103" s="159" t="str">
        <f>IF(ISBLANK('A1'!G103),"",'A1'!G103)</f>
        <v/>
      </c>
      <c r="C103" s="278" t="str">
        <f>IF(ISBLANK('A2'!O103),"",'A2'!O103)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IF(ISBLANK('A1'!B104),"",IF(ISBLANK('A1'!D104),'A1'!A104&amp;"-"&amp;'A1'!B104,'A1'!A104&amp;"-"&amp;'A1'!B104&amp;"; "&amp;'A1'!D104))</f>
        <v/>
      </c>
      <c r="B104" s="159" t="str">
        <f>IF(ISBLANK('A1'!G104),"",'A1'!G104)</f>
        <v/>
      </c>
      <c r="C104" s="278" t="str">
        <f>IF(ISBLANK('A2'!O104),"",'A2'!O104)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IF(ISBLANK('A1'!B105),"",IF(ISBLANK('A1'!D105),'A1'!A105&amp;"-"&amp;'A1'!B105,'A1'!A105&amp;"-"&amp;'A1'!B105&amp;"; "&amp;'A1'!D105))</f>
        <v/>
      </c>
      <c r="B105" s="159" t="str">
        <f>IF(ISBLANK('A1'!G105),"",'A1'!G105)</f>
        <v/>
      </c>
      <c r="C105" s="278" t="str">
        <f>IF(ISBLANK('A2'!O105),"",'A2'!O105)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IF(ISBLANK('A1'!B106),"",IF(ISBLANK('A1'!D106),'A1'!A106&amp;"-"&amp;'A1'!B106,'A1'!A106&amp;"-"&amp;'A1'!B106&amp;"; "&amp;'A1'!D106))</f>
        <v/>
      </c>
      <c r="B106" s="159" t="str">
        <f>IF(ISBLANK('A1'!G106),"",'A1'!G106)</f>
        <v/>
      </c>
      <c r="C106" s="278" t="str">
        <f>IF(ISBLANK('A2'!O106),"",'A2'!O106)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IF(ISBLANK('A1'!B107),"",IF(ISBLANK('A1'!D107),'A1'!A107&amp;"-"&amp;'A1'!B107,'A1'!A107&amp;"-"&amp;'A1'!B107&amp;"; "&amp;'A1'!D107))</f>
        <v/>
      </c>
      <c r="B107" s="159" t="str">
        <f>IF(ISBLANK('A1'!G107),"",'A1'!G107)</f>
        <v/>
      </c>
      <c r="C107" s="278" t="str">
        <f>IF(ISBLANK('A2'!O107),"",'A2'!O107)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IF(ISBLANK('A1'!B108),"",IF(ISBLANK('A1'!D108),'A1'!A108&amp;"-"&amp;'A1'!B108,'A1'!A108&amp;"-"&amp;'A1'!B108&amp;"; "&amp;'A1'!D108))</f>
        <v/>
      </c>
      <c r="B108" s="159" t="str">
        <f>IF(ISBLANK('A1'!G108),"",'A1'!G108)</f>
        <v/>
      </c>
      <c r="C108" s="278" t="str">
        <f>IF(ISBLANK('A2'!O108),"",'A2'!O108)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IF(ISBLANK('A1'!B109),"",IF(ISBLANK('A1'!D109),'A1'!A109&amp;"-"&amp;'A1'!B109,'A1'!A109&amp;"-"&amp;'A1'!B109&amp;"; "&amp;'A1'!D109))</f>
        <v/>
      </c>
      <c r="B109" s="159" t="str">
        <f>IF(ISBLANK('A1'!G109),"",'A1'!G109)</f>
        <v/>
      </c>
      <c r="C109" s="278" t="str">
        <f>IF(ISBLANK('A2'!O109),"",'A2'!O109)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IF(ISBLANK('A1'!B110),"",IF(ISBLANK('A1'!D110),'A1'!A110&amp;"-"&amp;'A1'!B110,'A1'!A110&amp;"-"&amp;'A1'!B110&amp;"; "&amp;'A1'!D110))</f>
        <v/>
      </c>
      <c r="B110" s="159" t="str">
        <f>IF(ISBLANK('A1'!G110),"",'A1'!G110)</f>
        <v/>
      </c>
      <c r="C110" s="278" t="str">
        <f>IF(ISBLANK('A2'!O110),"",'A2'!O110)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IF(ISBLANK('A1'!B111),"",IF(ISBLANK('A1'!D111),'A1'!A111&amp;"-"&amp;'A1'!B111,'A1'!A111&amp;"-"&amp;'A1'!B111&amp;"; "&amp;'A1'!D111))</f>
        <v/>
      </c>
      <c r="B111" s="159" t="str">
        <f>IF(ISBLANK('A1'!G111),"",'A1'!G111)</f>
        <v/>
      </c>
      <c r="C111" s="278" t="str">
        <f>IF(ISBLANK('A2'!O111),"",'A2'!O111)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IF(ISBLANK('A1'!B112),"",IF(ISBLANK('A1'!D112),'A1'!A112&amp;"-"&amp;'A1'!B112,'A1'!A112&amp;"-"&amp;'A1'!B112&amp;"; "&amp;'A1'!D112))</f>
        <v/>
      </c>
      <c r="B112" s="159" t="str">
        <f>IF(ISBLANK('A1'!G112),"",'A1'!G112)</f>
        <v/>
      </c>
      <c r="C112" s="278" t="str">
        <f>IF(ISBLANK('A2'!O112),"",'A2'!O112)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IF(ISBLANK('A1'!B113),"",IF(ISBLANK('A1'!D113),'A1'!A113&amp;"-"&amp;'A1'!B113,'A1'!A113&amp;"-"&amp;'A1'!B113&amp;"; "&amp;'A1'!D113))</f>
        <v/>
      </c>
      <c r="B113" s="159" t="str">
        <f>IF(ISBLANK('A1'!G113),"",'A1'!G113)</f>
        <v/>
      </c>
      <c r="C113" s="278" t="str">
        <f>IF(ISBLANK('A2'!O113),"",'A2'!O113)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IF(ISBLANK('A1'!B114),"",IF(ISBLANK('A1'!D114),'A1'!A114&amp;"-"&amp;'A1'!B114,'A1'!A114&amp;"-"&amp;'A1'!B114&amp;"; "&amp;'A1'!D114))</f>
        <v/>
      </c>
      <c r="B114" s="159" t="str">
        <f>IF(ISBLANK('A1'!G114),"",'A1'!G114)</f>
        <v/>
      </c>
      <c r="C114" s="278" t="str">
        <f>IF(ISBLANK('A2'!O114),"",'A2'!O114)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IF(ISBLANK('A1'!B115),"",IF(ISBLANK('A1'!D115),'A1'!A115&amp;"-"&amp;'A1'!B115,'A1'!A115&amp;"-"&amp;'A1'!B115&amp;"; "&amp;'A1'!D115))</f>
        <v/>
      </c>
      <c r="B115" s="159" t="str">
        <f>IF(ISBLANK('A1'!G115),"",'A1'!G115)</f>
        <v/>
      </c>
      <c r="C115" s="278" t="str">
        <f>IF(ISBLANK('A2'!O115),"",'A2'!O115)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IF(ISBLANK('A1'!B116),"",IF(ISBLANK('A1'!D116),'A1'!A116&amp;"-"&amp;'A1'!B116,'A1'!A116&amp;"-"&amp;'A1'!B116&amp;"; "&amp;'A1'!D116))</f>
        <v/>
      </c>
      <c r="B116" s="159" t="str">
        <f>IF(ISBLANK('A1'!G116),"",'A1'!G116)</f>
        <v/>
      </c>
      <c r="C116" s="278" t="str">
        <f>IF(ISBLANK('A2'!O116),"",'A2'!O116)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IF(ISBLANK('A1'!B117),"",IF(ISBLANK('A1'!D117),'A1'!A117&amp;"-"&amp;'A1'!B117,'A1'!A117&amp;"-"&amp;'A1'!B117&amp;"; "&amp;'A1'!D117))</f>
        <v/>
      </c>
      <c r="B117" s="159" t="str">
        <f>IF(ISBLANK('A1'!G117),"",'A1'!G117)</f>
        <v/>
      </c>
      <c r="C117" s="278" t="str">
        <f>IF(ISBLANK('A2'!O117),"",'A2'!O117)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IF(ISBLANK('A1'!B118),"",IF(ISBLANK('A1'!D118),'A1'!A118&amp;"-"&amp;'A1'!B118,'A1'!A118&amp;"-"&amp;'A1'!B118&amp;"; "&amp;'A1'!D118))</f>
        <v/>
      </c>
      <c r="B118" s="159" t="str">
        <f>IF(ISBLANK('A1'!G118),"",'A1'!G118)</f>
        <v/>
      </c>
      <c r="C118" s="278" t="str">
        <f>IF(ISBLANK('A2'!O118),"",'A2'!O118)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IF(ISBLANK('A1'!B119),"",IF(ISBLANK('A1'!D119),'A1'!A119&amp;"-"&amp;'A1'!B119,'A1'!A119&amp;"-"&amp;'A1'!B119&amp;"; "&amp;'A1'!D119))</f>
        <v/>
      </c>
      <c r="B119" s="159" t="str">
        <f>IF(ISBLANK('A1'!G119),"",'A1'!G119)</f>
        <v/>
      </c>
      <c r="C119" s="278" t="str">
        <f>IF(ISBLANK('A2'!O119),"",'A2'!O119)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IF(ISBLANK('A1'!B120),"",IF(ISBLANK('A1'!D120),'A1'!A120&amp;"-"&amp;'A1'!B120,'A1'!A120&amp;"-"&amp;'A1'!B120&amp;"; "&amp;'A1'!D120))</f>
        <v/>
      </c>
      <c r="B120" s="159" t="str">
        <f>IF(ISBLANK('A1'!G120),"",'A1'!G120)</f>
        <v/>
      </c>
      <c r="C120" s="278" t="str">
        <f>IF(ISBLANK('A2'!O120),"",'A2'!O120)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IF(ISBLANK('A1'!B121),"",IF(ISBLANK('A1'!D121),'A1'!A121&amp;"-"&amp;'A1'!B121,'A1'!A121&amp;"-"&amp;'A1'!B121&amp;"; "&amp;'A1'!D121))</f>
        <v/>
      </c>
      <c r="B121" s="159" t="str">
        <f>IF(ISBLANK('A1'!G121),"",'A1'!G121)</f>
        <v/>
      </c>
      <c r="C121" s="278" t="str">
        <f>IF(ISBLANK('A2'!O121),"",'A2'!O121)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IF(ISBLANK('A1'!B122),"",IF(ISBLANK('A1'!D122),'A1'!A122&amp;"-"&amp;'A1'!B122,'A1'!A122&amp;"-"&amp;'A1'!B122&amp;"; "&amp;'A1'!D122))</f>
        <v/>
      </c>
      <c r="B122" s="159" t="str">
        <f>IF(ISBLANK('A1'!G122),"",'A1'!G122)</f>
        <v/>
      </c>
      <c r="C122" s="278" t="str">
        <f>IF(ISBLANK('A2'!O122),"",'A2'!O122)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IF(ISBLANK('A1'!B123),"",IF(ISBLANK('A1'!D123),'A1'!A123&amp;"-"&amp;'A1'!B123,'A1'!A123&amp;"-"&amp;'A1'!B123&amp;"; "&amp;'A1'!D123))</f>
        <v/>
      </c>
      <c r="B123" s="159" t="str">
        <f>IF(ISBLANK('A1'!G123),"",'A1'!G123)</f>
        <v/>
      </c>
      <c r="C123" s="278" t="str">
        <f>IF(ISBLANK('A2'!O123),"",'A2'!O123)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IF(ISBLANK('A1'!B124),"",IF(ISBLANK('A1'!D124),'A1'!A124&amp;"-"&amp;'A1'!B124,'A1'!A124&amp;"-"&amp;'A1'!B124&amp;"; "&amp;'A1'!D124))</f>
        <v/>
      </c>
      <c r="B124" s="159" t="str">
        <f>IF(ISBLANK('A1'!G124),"",'A1'!G124)</f>
        <v/>
      </c>
      <c r="C124" s="278" t="str">
        <f>IF(ISBLANK('A2'!O124),"",'A2'!O124)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IF(ISBLANK('A1'!B125),"",IF(ISBLANK('A1'!D125),'A1'!A125&amp;"-"&amp;'A1'!B125,'A1'!A125&amp;"-"&amp;'A1'!B125&amp;"; "&amp;'A1'!D125))</f>
        <v/>
      </c>
      <c r="B125" s="159" t="str">
        <f>IF(ISBLANK('A1'!G125),"",'A1'!G125)</f>
        <v/>
      </c>
      <c r="C125" s="278" t="str">
        <f>IF(ISBLANK('A2'!O125),"",'A2'!O125)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IF(ISBLANK('A1'!B126),"",IF(ISBLANK('A1'!D126),'A1'!A126&amp;"-"&amp;'A1'!B126,'A1'!A126&amp;"-"&amp;'A1'!B126&amp;"; "&amp;'A1'!D126))</f>
        <v/>
      </c>
      <c r="B126" s="159" t="str">
        <f>IF(ISBLANK('A1'!G126),"",'A1'!G126)</f>
        <v/>
      </c>
      <c r="C126" s="278" t="str">
        <f>IF(ISBLANK('A2'!O126),"",'A2'!O126)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IF(ISBLANK('A1'!B127),"",IF(ISBLANK('A1'!D127),'A1'!A127&amp;"-"&amp;'A1'!B127,'A1'!A127&amp;"-"&amp;'A1'!B127&amp;"; "&amp;'A1'!D127))</f>
        <v/>
      </c>
      <c r="B127" s="159" t="str">
        <f>IF(ISBLANK('A1'!G127),"",'A1'!G127)</f>
        <v/>
      </c>
      <c r="C127" s="278" t="str">
        <f>IF(ISBLANK('A2'!O127),"",'A2'!O127)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IF(ISBLANK('A1'!B128),"",IF(ISBLANK('A1'!D128),'A1'!A128&amp;"-"&amp;'A1'!B128,'A1'!A128&amp;"-"&amp;'A1'!B128&amp;"; "&amp;'A1'!D128))</f>
        <v/>
      </c>
      <c r="B128" s="159" t="str">
        <f>IF(ISBLANK('A1'!G128),"",'A1'!G128)</f>
        <v/>
      </c>
      <c r="C128" s="278" t="str">
        <f>IF(ISBLANK('A2'!O128),"",'A2'!O128)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IF(ISBLANK('A1'!B129),"",IF(ISBLANK('A1'!D129),'A1'!A129&amp;"-"&amp;'A1'!B129,'A1'!A129&amp;"-"&amp;'A1'!B129&amp;"; "&amp;'A1'!D129))</f>
        <v/>
      </c>
      <c r="B129" s="159" t="str">
        <f>IF(ISBLANK('A1'!G129),"",'A1'!G129)</f>
        <v/>
      </c>
      <c r="C129" s="278" t="str">
        <f>IF(ISBLANK('A2'!O129),"",'A2'!O129)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IF(ISBLANK('A1'!B130),"",IF(ISBLANK('A1'!D130),'A1'!A130&amp;"-"&amp;'A1'!B130,'A1'!A130&amp;"-"&amp;'A1'!B130&amp;"; "&amp;'A1'!D130))</f>
        <v/>
      </c>
      <c r="B130" s="159" t="str">
        <f>IF(ISBLANK('A1'!G130),"",'A1'!G130)</f>
        <v/>
      </c>
      <c r="C130" s="278" t="str">
        <f>IF(ISBLANK('A2'!O130),"",'A2'!O130)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IF(ISBLANK('A1'!B131),"",IF(ISBLANK('A1'!D131),'A1'!A131&amp;"-"&amp;'A1'!B131,'A1'!A131&amp;"-"&amp;'A1'!B131&amp;"; "&amp;'A1'!D131))</f>
        <v/>
      </c>
      <c r="B131" s="159" t="str">
        <f>IF(ISBLANK('A1'!G131),"",'A1'!G131)</f>
        <v/>
      </c>
      <c r="C131" s="278" t="str">
        <f>IF(ISBLANK('A2'!O131),"",'A2'!O131)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IF(ISBLANK('A1'!B132),"",IF(ISBLANK('A1'!D132),'A1'!A132&amp;"-"&amp;'A1'!B132,'A1'!A132&amp;"-"&amp;'A1'!B132&amp;"; "&amp;'A1'!D132))</f>
        <v/>
      </c>
      <c r="B132" s="159" t="str">
        <f>IF(ISBLANK('A1'!G132),"",'A1'!G132)</f>
        <v/>
      </c>
      <c r="C132" s="278" t="str">
        <f>IF(ISBLANK('A2'!O132),"",'A2'!O132)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IF(ISBLANK('A1'!B133),"",IF(ISBLANK('A1'!D133),'A1'!A133&amp;"-"&amp;'A1'!B133,'A1'!A133&amp;"-"&amp;'A1'!B133&amp;"; "&amp;'A1'!D133))</f>
        <v/>
      </c>
      <c r="B133" s="159" t="str">
        <f>IF(ISBLANK('A1'!G133),"",'A1'!G133)</f>
        <v/>
      </c>
      <c r="C133" s="278" t="str">
        <f>IF(ISBLANK('A2'!O133),"",'A2'!O133)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IF(ISBLANK('A1'!B134),"",IF(ISBLANK('A1'!D134),'A1'!A134&amp;"-"&amp;'A1'!B134,'A1'!A134&amp;"-"&amp;'A1'!B134&amp;"; "&amp;'A1'!D134))</f>
        <v/>
      </c>
      <c r="B134" s="159" t="str">
        <f>IF(ISBLANK('A1'!G134),"",'A1'!G134)</f>
        <v/>
      </c>
      <c r="C134" s="278" t="str">
        <f>IF(ISBLANK('A2'!O134),"",'A2'!O134)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IF(ISBLANK('A1'!B135),"",IF(ISBLANK('A1'!D135),'A1'!A135&amp;"-"&amp;'A1'!B135,'A1'!A135&amp;"-"&amp;'A1'!B135&amp;"; "&amp;'A1'!D135))</f>
        <v/>
      </c>
      <c r="B135" s="159" t="str">
        <f>IF(ISBLANK('A1'!G135),"",'A1'!G135)</f>
        <v/>
      </c>
      <c r="C135" s="278" t="str">
        <f>IF(ISBLANK('A2'!O135),"",'A2'!O135)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IF(ISBLANK('A1'!B136),"",IF(ISBLANK('A1'!D136),'A1'!A136&amp;"-"&amp;'A1'!B136,'A1'!A136&amp;"-"&amp;'A1'!B136&amp;"; "&amp;'A1'!D136))</f>
        <v/>
      </c>
      <c r="B136" s="159" t="str">
        <f>IF(ISBLANK('A1'!G136),"",'A1'!G136)</f>
        <v/>
      </c>
      <c r="C136" s="278" t="str">
        <f>IF(ISBLANK('A2'!O136),"",'A2'!O136)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IF(ISBLANK('A1'!B137),"",IF(ISBLANK('A1'!D137),'A1'!A137&amp;"-"&amp;'A1'!B137,'A1'!A137&amp;"-"&amp;'A1'!B137&amp;"; "&amp;'A1'!D137))</f>
        <v/>
      </c>
      <c r="B137" s="159" t="str">
        <f>IF(ISBLANK('A1'!G137),"",'A1'!G137)</f>
        <v/>
      </c>
      <c r="C137" s="278" t="str">
        <f>IF(ISBLANK('A2'!O137),"",'A2'!O137)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IF(ISBLANK('A1'!B138),"",IF(ISBLANK('A1'!D138),'A1'!A138&amp;"-"&amp;'A1'!B138,'A1'!A138&amp;"-"&amp;'A1'!B138&amp;"; "&amp;'A1'!D138))</f>
        <v/>
      </c>
      <c r="B138" s="159" t="str">
        <f>IF(ISBLANK('A1'!G138),"",'A1'!G138)</f>
        <v/>
      </c>
      <c r="C138" s="278" t="str">
        <f>IF(ISBLANK('A2'!O138),"",'A2'!O138)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IF(ISBLANK('A1'!B139),"",IF(ISBLANK('A1'!D139),'A1'!A139&amp;"-"&amp;'A1'!B139,'A1'!A139&amp;"-"&amp;'A1'!B139&amp;"; "&amp;'A1'!D139))</f>
        <v/>
      </c>
      <c r="B139" s="159" t="str">
        <f>IF(ISBLANK('A1'!G139),"",'A1'!G139)</f>
        <v/>
      </c>
      <c r="C139" s="278" t="str">
        <f>IF(ISBLANK('A2'!O139),"",'A2'!O139)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IF(ISBLANK('A1'!B140),"",IF(ISBLANK('A1'!D140),'A1'!A140&amp;"-"&amp;'A1'!B140,'A1'!A140&amp;"-"&amp;'A1'!B140&amp;"; "&amp;'A1'!D140))</f>
        <v/>
      </c>
      <c r="B140" s="159" t="str">
        <f>IF(ISBLANK('A1'!G140),"",'A1'!G140)</f>
        <v/>
      </c>
      <c r="C140" s="278" t="str">
        <f>IF(ISBLANK('A2'!O140),"",'A2'!O140)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IF(ISBLANK('A1'!B141),"",IF(ISBLANK('A1'!D141),'A1'!A141&amp;"-"&amp;'A1'!B141,'A1'!A141&amp;"-"&amp;'A1'!B141&amp;"; "&amp;'A1'!D141))</f>
        <v/>
      </c>
      <c r="B141" s="159" t="str">
        <f>IF(ISBLANK('A1'!G141),"",'A1'!G141)</f>
        <v/>
      </c>
      <c r="C141" s="278" t="str">
        <f>IF(ISBLANK('A2'!O141),"",'A2'!O141)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IF(ISBLANK('A1'!B142),"",IF(ISBLANK('A1'!D142),'A1'!A142&amp;"-"&amp;'A1'!B142,'A1'!A142&amp;"-"&amp;'A1'!B142&amp;"; "&amp;'A1'!D142))</f>
        <v/>
      </c>
      <c r="B142" s="159" t="str">
        <f>IF(ISBLANK('A1'!G142),"",'A1'!G142)</f>
        <v/>
      </c>
      <c r="C142" s="278" t="str">
        <f>IF(ISBLANK('A2'!O142),"",'A2'!O142)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IF(ISBLANK('A1'!B143),"",IF(ISBLANK('A1'!D143),'A1'!A143&amp;"-"&amp;'A1'!B143,'A1'!A143&amp;"-"&amp;'A1'!B143&amp;"; "&amp;'A1'!D143))</f>
        <v/>
      </c>
      <c r="B143" s="159" t="str">
        <f>IF(ISBLANK('A1'!G143),"",'A1'!G143)</f>
        <v/>
      </c>
      <c r="C143" s="278" t="str">
        <f>IF(ISBLANK('A2'!O143),"",'A2'!O143)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IF(ISBLANK('A1'!B144),"",IF(ISBLANK('A1'!D144),'A1'!A144&amp;"-"&amp;'A1'!B144,'A1'!A144&amp;"-"&amp;'A1'!B144&amp;"; "&amp;'A1'!D144))</f>
        <v/>
      </c>
      <c r="B144" s="159" t="str">
        <f>IF(ISBLANK('A1'!G144),"",'A1'!G144)</f>
        <v/>
      </c>
      <c r="C144" s="278" t="str">
        <f>IF(ISBLANK('A2'!O144),"",'A2'!O144)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IF(ISBLANK('A1'!B145),"",IF(ISBLANK('A1'!D145),'A1'!A145&amp;"-"&amp;'A1'!B145,'A1'!A145&amp;"-"&amp;'A1'!B145&amp;"; "&amp;'A1'!D145))</f>
        <v/>
      </c>
      <c r="B145" s="159" t="str">
        <f>IF(ISBLANK('A1'!G145),"",'A1'!G145)</f>
        <v/>
      </c>
      <c r="C145" s="278" t="str">
        <f>IF(ISBLANK('A2'!O145),"",'A2'!O145)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IF(ISBLANK('A1'!B146),"",IF(ISBLANK('A1'!D146),'A1'!A146&amp;"-"&amp;'A1'!B146,'A1'!A146&amp;"-"&amp;'A1'!B146&amp;"; "&amp;'A1'!D146))</f>
        <v/>
      </c>
      <c r="B146" s="159" t="str">
        <f>IF(ISBLANK('A1'!G146),"",'A1'!G146)</f>
        <v/>
      </c>
      <c r="C146" s="278" t="str">
        <f>IF(ISBLANK('A2'!O146),"",'A2'!O146)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IF(ISBLANK('A1'!B147),"",IF(ISBLANK('A1'!D147),'A1'!A147&amp;"-"&amp;'A1'!B147,'A1'!A147&amp;"-"&amp;'A1'!B147&amp;"; "&amp;'A1'!D147))</f>
        <v/>
      </c>
      <c r="B147" s="159" t="str">
        <f>IF(ISBLANK('A1'!G147),"",'A1'!G147)</f>
        <v/>
      </c>
      <c r="C147" s="278" t="str">
        <f>IF(ISBLANK('A2'!O147),"",'A2'!O147)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IF(ISBLANK('A1'!B148),"",IF(ISBLANK('A1'!D148),'A1'!A148&amp;"-"&amp;'A1'!B148,'A1'!A148&amp;"-"&amp;'A1'!B148&amp;"; "&amp;'A1'!D148))</f>
        <v/>
      </c>
      <c r="B148" s="159" t="str">
        <f>IF(ISBLANK('A1'!G148),"",'A1'!G148)</f>
        <v/>
      </c>
      <c r="C148" s="278" t="str">
        <f>IF(ISBLANK('A2'!O148),"",'A2'!O148)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IF(ISBLANK('A1'!B149),"",IF(ISBLANK('A1'!D149),'A1'!A149&amp;"-"&amp;'A1'!B149,'A1'!A149&amp;"-"&amp;'A1'!B149&amp;"; "&amp;'A1'!D149))</f>
        <v/>
      </c>
      <c r="B149" s="159" t="str">
        <f>IF(ISBLANK('A1'!G149),"",'A1'!G149)</f>
        <v/>
      </c>
      <c r="C149" s="278" t="str">
        <f>IF(ISBLANK('A2'!O149),"",'A2'!O149)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IF(ISBLANK('A1'!B150),"",IF(ISBLANK('A1'!D150),'A1'!A150&amp;"-"&amp;'A1'!B150,'A1'!A150&amp;"-"&amp;'A1'!B150&amp;"; "&amp;'A1'!D150))</f>
        <v/>
      </c>
      <c r="B150" s="159" t="str">
        <f>IF(ISBLANK('A1'!G150),"",'A1'!G150)</f>
        <v/>
      </c>
      <c r="C150" s="278" t="str">
        <f>IF(ISBLANK('A2'!O150),"",'A2'!O150)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IF(ISBLANK('A1'!B151),"",IF(ISBLANK('A1'!D151),'A1'!A151&amp;"-"&amp;'A1'!B151,'A1'!A151&amp;"-"&amp;'A1'!B151&amp;"; "&amp;'A1'!D151))</f>
        <v/>
      </c>
      <c r="B151" s="159" t="str">
        <f>IF(ISBLANK('A1'!G151),"",'A1'!G151)</f>
        <v/>
      </c>
      <c r="C151" s="278" t="str">
        <f>IF(ISBLANK('A2'!O151),"",'A2'!O151)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IF(ISBLANK('A1'!B152),"",IF(ISBLANK('A1'!D152),'A1'!A152&amp;"-"&amp;'A1'!B152,'A1'!A152&amp;"-"&amp;'A1'!B152&amp;"; "&amp;'A1'!D152))</f>
        <v/>
      </c>
      <c r="B152" s="159" t="str">
        <f>IF(ISBLANK('A1'!G152),"",'A1'!G152)</f>
        <v/>
      </c>
      <c r="C152" s="278" t="str">
        <f>IF(ISBLANK('A2'!O152),"",'A2'!O152)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IF(ISBLANK('A1'!B153),"",IF(ISBLANK('A1'!D153),'A1'!A153&amp;"-"&amp;'A1'!B153,'A1'!A153&amp;"-"&amp;'A1'!B153&amp;"; "&amp;'A1'!D153))</f>
        <v/>
      </c>
      <c r="B153" s="159" t="str">
        <f>IF(ISBLANK('A1'!G153),"",'A1'!G153)</f>
        <v/>
      </c>
      <c r="C153" s="278" t="str">
        <f>IF(ISBLANK('A2'!O153),"",'A2'!O153)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IF(ISBLANK('A1'!B154),"",IF(ISBLANK('A1'!D154),'A1'!A154&amp;"-"&amp;'A1'!B154,'A1'!A154&amp;"-"&amp;'A1'!B154&amp;"; "&amp;'A1'!D154))</f>
        <v/>
      </c>
      <c r="B154" s="159" t="str">
        <f>IF(ISBLANK('A1'!G154),"",'A1'!G154)</f>
        <v/>
      </c>
      <c r="C154" s="278" t="str">
        <f>IF(ISBLANK('A2'!O154),"",'A2'!O154)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IF(ISBLANK('A1'!B155),"",IF(ISBLANK('A1'!D155),'A1'!A155&amp;"-"&amp;'A1'!B155,'A1'!A155&amp;"-"&amp;'A1'!B155&amp;"; "&amp;'A1'!D155))</f>
        <v/>
      </c>
      <c r="B155" s="159" t="str">
        <f>IF(ISBLANK('A1'!G155),"",'A1'!G155)</f>
        <v/>
      </c>
      <c r="C155" s="278" t="str">
        <f>IF(ISBLANK('A2'!O155),"",'A2'!O155)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IF(ISBLANK('A1'!B156),"",IF(ISBLANK('A1'!D156),'A1'!A156&amp;"-"&amp;'A1'!B156,'A1'!A156&amp;"-"&amp;'A1'!B156&amp;"; "&amp;'A1'!D156))</f>
        <v/>
      </c>
      <c r="B156" s="159" t="str">
        <f>IF(ISBLANK('A1'!G156),"",'A1'!G156)</f>
        <v/>
      </c>
      <c r="C156" s="278" t="str">
        <f>IF(ISBLANK('A2'!O156),"",'A2'!O156)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IF(ISBLANK('A1'!B157),"",IF(ISBLANK('A1'!D157),'A1'!A157&amp;"-"&amp;'A1'!B157,'A1'!A157&amp;"-"&amp;'A1'!B157&amp;"; "&amp;'A1'!D157))</f>
        <v/>
      </c>
      <c r="B157" s="159" t="str">
        <f>IF(ISBLANK('A1'!G157),"",'A1'!G157)</f>
        <v/>
      </c>
      <c r="C157" s="278" t="str">
        <f>IF(ISBLANK('A2'!O157),"",'A2'!O157)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IF(ISBLANK('A1'!B158),"",IF(ISBLANK('A1'!D158),'A1'!A158&amp;"-"&amp;'A1'!B158,'A1'!A158&amp;"-"&amp;'A1'!B158&amp;"; "&amp;'A1'!D158))</f>
        <v/>
      </c>
      <c r="B158" s="159" t="str">
        <f>IF(ISBLANK('A1'!G158),"",'A1'!G158)</f>
        <v/>
      </c>
      <c r="C158" s="278" t="str">
        <f>IF(ISBLANK('A2'!O158),"",'A2'!O158)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IF(ISBLANK('A1'!B159),"",IF(ISBLANK('A1'!D159),'A1'!A159&amp;"-"&amp;'A1'!B159,'A1'!A159&amp;"-"&amp;'A1'!B159&amp;"; "&amp;'A1'!D159))</f>
        <v/>
      </c>
      <c r="B159" s="159" t="str">
        <f>IF(ISBLANK('A1'!G159),"",'A1'!G159)</f>
        <v/>
      </c>
      <c r="C159" s="278" t="str">
        <f>IF(ISBLANK('A2'!O159),"",'A2'!O159)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IF(ISBLANK('A1'!B160),"",IF(ISBLANK('A1'!D160),'A1'!A160&amp;"-"&amp;'A1'!B160,'A1'!A160&amp;"-"&amp;'A1'!B160&amp;"; "&amp;'A1'!D160))</f>
        <v/>
      </c>
      <c r="B160" s="159" t="str">
        <f>IF(ISBLANK('A1'!G160),"",'A1'!G160)</f>
        <v/>
      </c>
      <c r="C160" s="278" t="str">
        <f>IF(ISBLANK('A2'!O160),"",'A2'!O160)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IF(ISBLANK('A1'!B161),"",IF(ISBLANK('A1'!D161),'A1'!A161&amp;"-"&amp;'A1'!B161,'A1'!A161&amp;"-"&amp;'A1'!B161&amp;"; "&amp;'A1'!D161))</f>
        <v/>
      </c>
      <c r="B161" s="159" t="str">
        <f>IF(ISBLANK('A1'!G161),"",'A1'!G161)</f>
        <v/>
      </c>
      <c r="C161" s="278" t="str">
        <f>IF(ISBLANK('A2'!O161),"",'A2'!O161)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IF(ISBLANK('A1'!B162),"",IF(ISBLANK('A1'!D162),'A1'!A162&amp;"-"&amp;'A1'!B162,'A1'!A162&amp;"-"&amp;'A1'!B162&amp;"; "&amp;'A1'!D162))</f>
        <v/>
      </c>
      <c r="B162" s="159" t="str">
        <f>IF(ISBLANK('A1'!G162),"",'A1'!G162)</f>
        <v/>
      </c>
      <c r="C162" s="278" t="str">
        <f>IF(ISBLANK('A2'!O162),"",'A2'!O162)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IF(ISBLANK('A1'!B163),"",IF(ISBLANK('A1'!D163),'A1'!A163&amp;"-"&amp;'A1'!B163,'A1'!A163&amp;"-"&amp;'A1'!B163&amp;"; "&amp;'A1'!D163))</f>
        <v/>
      </c>
      <c r="B163" s="159" t="str">
        <f>IF(ISBLANK('A1'!G163),"",'A1'!G163)</f>
        <v/>
      </c>
      <c r="C163" s="278" t="str">
        <f>IF(ISBLANK('A2'!O163),"",'A2'!O163)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IF(ISBLANK('A1'!B164),"",IF(ISBLANK('A1'!D164),'A1'!A164&amp;"-"&amp;'A1'!B164,'A1'!A164&amp;"-"&amp;'A1'!B164&amp;"; "&amp;'A1'!D164))</f>
        <v/>
      </c>
      <c r="B164" s="159" t="str">
        <f>IF(ISBLANK('A1'!G164),"",'A1'!G164)</f>
        <v/>
      </c>
      <c r="C164" s="278" t="str">
        <f>IF(ISBLANK('A2'!O164),"",'A2'!O164)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IF(ISBLANK('A1'!B165),"",IF(ISBLANK('A1'!D165),'A1'!A165&amp;"-"&amp;'A1'!B165,'A1'!A165&amp;"-"&amp;'A1'!B165&amp;"; "&amp;'A1'!D165))</f>
        <v/>
      </c>
      <c r="B165" s="159" t="str">
        <f>IF(ISBLANK('A1'!G165),"",'A1'!G165)</f>
        <v/>
      </c>
      <c r="C165" s="278" t="str">
        <f>IF(ISBLANK('A2'!O165),"",'A2'!O165)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IF(ISBLANK('A1'!B166),"",IF(ISBLANK('A1'!D166),'A1'!A166&amp;"-"&amp;'A1'!B166,'A1'!A166&amp;"-"&amp;'A1'!B166&amp;"; "&amp;'A1'!D166))</f>
        <v/>
      </c>
      <c r="B166" s="159" t="str">
        <f>IF(ISBLANK('A1'!G166),"",'A1'!G166)</f>
        <v/>
      </c>
      <c r="C166" s="278" t="str">
        <f>IF(ISBLANK('A2'!O166),"",'A2'!O166)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IF(ISBLANK('A1'!B167),"",IF(ISBLANK('A1'!D167),'A1'!A167&amp;"-"&amp;'A1'!B167,'A1'!A167&amp;"-"&amp;'A1'!B167&amp;"; "&amp;'A1'!D167))</f>
        <v/>
      </c>
      <c r="B167" s="159" t="str">
        <f>IF(ISBLANK('A1'!G167),"",'A1'!G167)</f>
        <v/>
      </c>
      <c r="C167" s="278" t="str">
        <f>IF(ISBLANK('A2'!O167),"",'A2'!O167)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IF(ISBLANK('A1'!B168),"",IF(ISBLANK('A1'!D168),'A1'!A168&amp;"-"&amp;'A1'!B168,'A1'!A168&amp;"-"&amp;'A1'!B168&amp;"; "&amp;'A1'!D168))</f>
        <v/>
      </c>
      <c r="B168" s="159" t="str">
        <f>IF(ISBLANK('A1'!G168),"",'A1'!G168)</f>
        <v/>
      </c>
      <c r="C168" s="278" t="str">
        <f>IF(ISBLANK('A2'!O168),"",'A2'!O168)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IF(ISBLANK('A1'!B169),"",IF(ISBLANK('A1'!D169),'A1'!A169&amp;"-"&amp;'A1'!B169,'A1'!A169&amp;"-"&amp;'A1'!B169&amp;"; "&amp;'A1'!D169))</f>
        <v/>
      </c>
      <c r="B169" s="159" t="str">
        <f>IF(ISBLANK('A1'!G169),"",'A1'!G169)</f>
        <v/>
      </c>
      <c r="C169" s="278" t="str">
        <f>IF(ISBLANK('A2'!O169),"",'A2'!O169)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IF(ISBLANK('A1'!B170),"",IF(ISBLANK('A1'!D170),'A1'!A170&amp;"-"&amp;'A1'!B170,'A1'!A170&amp;"-"&amp;'A1'!B170&amp;"; "&amp;'A1'!D170))</f>
        <v/>
      </c>
      <c r="B170" s="159" t="str">
        <f>IF(ISBLANK('A1'!G170),"",'A1'!G170)</f>
        <v/>
      </c>
      <c r="C170" s="278" t="str">
        <f>IF(ISBLANK('A2'!O170),"",'A2'!O170)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IF(ISBLANK('A1'!B171),"",IF(ISBLANK('A1'!D171),'A1'!A171&amp;"-"&amp;'A1'!B171,'A1'!A171&amp;"-"&amp;'A1'!B171&amp;"; "&amp;'A1'!D171))</f>
        <v/>
      </c>
      <c r="B171" s="159" t="str">
        <f>IF(ISBLANK('A1'!G171),"",'A1'!G171)</f>
        <v/>
      </c>
      <c r="C171" s="278" t="str">
        <f>IF(ISBLANK('A2'!O171),"",'A2'!O171)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IF(ISBLANK('A1'!B172),"",IF(ISBLANK('A1'!D172),'A1'!A172&amp;"-"&amp;'A1'!B172,'A1'!A172&amp;"-"&amp;'A1'!B172&amp;"; "&amp;'A1'!D172))</f>
        <v/>
      </c>
      <c r="B172" s="159" t="str">
        <f>IF(ISBLANK('A1'!G172),"",'A1'!G172)</f>
        <v/>
      </c>
      <c r="C172" s="278" t="str">
        <f>IF(ISBLANK('A2'!O172),"",'A2'!O172)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IF(ISBLANK('A1'!B173),"",IF(ISBLANK('A1'!D173),'A1'!A173&amp;"-"&amp;'A1'!B173,'A1'!A173&amp;"-"&amp;'A1'!B173&amp;"; "&amp;'A1'!D173))</f>
        <v/>
      </c>
      <c r="B173" s="159" t="str">
        <f>IF(ISBLANK('A1'!G173),"",'A1'!G173)</f>
        <v/>
      </c>
      <c r="C173" s="278" t="str">
        <f>IF(ISBLANK('A2'!O173),"",'A2'!O173)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IF(ISBLANK('A1'!B174),"",IF(ISBLANK('A1'!D174),'A1'!A174&amp;"-"&amp;'A1'!B174,'A1'!A174&amp;"-"&amp;'A1'!B174&amp;"; "&amp;'A1'!D174))</f>
        <v/>
      </c>
      <c r="B174" s="159" t="str">
        <f>IF(ISBLANK('A1'!G174),"",'A1'!G174)</f>
        <v/>
      </c>
      <c r="C174" s="278" t="str">
        <f>IF(ISBLANK('A2'!O174),"",'A2'!O174)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IF(ISBLANK('A1'!B175),"",IF(ISBLANK('A1'!D175),'A1'!A175&amp;"-"&amp;'A1'!B175,'A1'!A175&amp;"-"&amp;'A1'!B175&amp;"; "&amp;'A1'!D175))</f>
        <v/>
      </c>
      <c r="B175" s="159" t="str">
        <f>IF(ISBLANK('A1'!G175),"",'A1'!G175)</f>
        <v/>
      </c>
      <c r="C175" s="278" t="str">
        <f>IF(ISBLANK('A2'!O175),"",'A2'!O175)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IF(ISBLANK('A1'!B176),"",IF(ISBLANK('A1'!D176),'A1'!A176&amp;"-"&amp;'A1'!B176,'A1'!A176&amp;"-"&amp;'A1'!B176&amp;"; "&amp;'A1'!D176))</f>
        <v/>
      </c>
      <c r="B176" s="159" t="str">
        <f>IF(ISBLANK('A1'!G176),"",'A1'!G176)</f>
        <v/>
      </c>
      <c r="C176" s="278" t="str">
        <f>IF(ISBLANK('A2'!O176),"",'A2'!O176)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IF(ISBLANK('A1'!B177),"",IF(ISBLANK('A1'!D177),'A1'!A177&amp;"-"&amp;'A1'!B177,'A1'!A177&amp;"-"&amp;'A1'!B177&amp;"; "&amp;'A1'!D177))</f>
        <v/>
      </c>
      <c r="B177" s="159" t="str">
        <f>IF(ISBLANK('A1'!G177),"",'A1'!G177)</f>
        <v/>
      </c>
      <c r="C177" s="278" t="str">
        <f>IF(ISBLANK('A2'!O177),"",'A2'!O177)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IF(ISBLANK('A1'!B178),"",IF(ISBLANK('A1'!D178),'A1'!A178&amp;"-"&amp;'A1'!B178,'A1'!A178&amp;"-"&amp;'A1'!B178&amp;"; "&amp;'A1'!D178))</f>
        <v/>
      </c>
      <c r="B178" s="159" t="str">
        <f>IF(ISBLANK('A1'!G178),"",'A1'!G178)</f>
        <v/>
      </c>
      <c r="C178" s="278" t="str">
        <f>IF(ISBLANK('A2'!O178),"",'A2'!O178)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IF(ISBLANK('A1'!B179),"",IF(ISBLANK('A1'!D179),'A1'!A179&amp;"-"&amp;'A1'!B179,'A1'!A179&amp;"-"&amp;'A1'!B179&amp;"; "&amp;'A1'!D179))</f>
        <v/>
      </c>
      <c r="B179" s="159" t="str">
        <f>IF(ISBLANK('A1'!G179),"",'A1'!G179)</f>
        <v/>
      </c>
      <c r="C179" s="278" t="str">
        <f>IF(ISBLANK('A2'!O179),"",'A2'!O179)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IF(ISBLANK('A1'!B180),"",IF(ISBLANK('A1'!D180),'A1'!A180&amp;"-"&amp;'A1'!B180,'A1'!A180&amp;"-"&amp;'A1'!B180&amp;"; "&amp;'A1'!D180))</f>
        <v/>
      </c>
      <c r="B180" s="159" t="str">
        <f>IF(ISBLANK('A1'!G180),"",'A1'!G180)</f>
        <v/>
      </c>
      <c r="C180" s="278" t="str">
        <f>IF(ISBLANK('A2'!O180),"",'A2'!O180)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IF(ISBLANK('A1'!B181),"",IF(ISBLANK('A1'!D181),'A1'!A181&amp;"-"&amp;'A1'!B181,'A1'!A181&amp;"-"&amp;'A1'!B181&amp;"; "&amp;'A1'!D181))</f>
        <v/>
      </c>
      <c r="B181" s="159" t="str">
        <f>IF(ISBLANK('A1'!G181),"",'A1'!G181)</f>
        <v/>
      </c>
      <c r="C181" s="278" t="str">
        <f>IF(ISBLANK('A2'!O181),"",'A2'!O181)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IF(ISBLANK('A1'!B182),"",IF(ISBLANK('A1'!D182),'A1'!A182&amp;"-"&amp;'A1'!B182,'A1'!A182&amp;"-"&amp;'A1'!B182&amp;"; "&amp;'A1'!D182))</f>
        <v/>
      </c>
      <c r="B182" s="159" t="str">
        <f>IF(ISBLANK('A1'!G182),"",'A1'!G182)</f>
        <v/>
      </c>
      <c r="C182" s="278" t="str">
        <f>IF(ISBLANK('A2'!O182),"",'A2'!O182)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IF(ISBLANK('A1'!B183),"",IF(ISBLANK('A1'!D183),'A1'!A183&amp;"-"&amp;'A1'!B183,'A1'!A183&amp;"-"&amp;'A1'!B183&amp;"; "&amp;'A1'!D183))</f>
        <v/>
      </c>
      <c r="B183" s="159" t="str">
        <f>IF(ISBLANK('A1'!G183),"",'A1'!G183)</f>
        <v/>
      </c>
      <c r="C183" s="278" t="str">
        <f>IF(ISBLANK('A2'!O183),"",'A2'!O183)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IF(ISBLANK('A1'!B184),"",IF(ISBLANK('A1'!D184),'A1'!A184&amp;"-"&amp;'A1'!B184,'A1'!A184&amp;"-"&amp;'A1'!B184&amp;"; "&amp;'A1'!D184))</f>
        <v/>
      </c>
      <c r="B184" s="159" t="str">
        <f>IF(ISBLANK('A1'!G184),"",'A1'!G184)</f>
        <v/>
      </c>
      <c r="C184" s="278" t="str">
        <f>IF(ISBLANK('A2'!O184),"",'A2'!O184)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IF(ISBLANK('A1'!B185),"",IF(ISBLANK('A1'!D185),'A1'!A185&amp;"-"&amp;'A1'!B185,'A1'!A185&amp;"-"&amp;'A1'!B185&amp;"; "&amp;'A1'!D185))</f>
        <v/>
      </c>
      <c r="B185" s="159" t="str">
        <f>IF(ISBLANK('A1'!G185),"",'A1'!G185)</f>
        <v/>
      </c>
      <c r="C185" s="278" t="str">
        <f>IF(ISBLANK('A2'!O185),"",'A2'!O185)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IF(ISBLANK('A1'!B186),"",IF(ISBLANK('A1'!D186),'A1'!A186&amp;"-"&amp;'A1'!B186,'A1'!A186&amp;"-"&amp;'A1'!B186&amp;"; "&amp;'A1'!D186))</f>
        <v/>
      </c>
      <c r="B186" s="159" t="str">
        <f>IF(ISBLANK('A1'!G186),"",'A1'!G186)</f>
        <v/>
      </c>
      <c r="C186" s="278" t="str">
        <f>IF(ISBLANK('A2'!O186),"",'A2'!O186)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IF(ISBLANK('A1'!B187),"",IF(ISBLANK('A1'!D187),'A1'!A187&amp;"-"&amp;'A1'!B187,'A1'!A187&amp;"-"&amp;'A1'!B187&amp;"; "&amp;'A1'!D187))</f>
        <v/>
      </c>
      <c r="B187" s="159" t="str">
        <f>IF(ISBLANK('A1'!G187),"",'A1'!G187)</f>
        <v/>
      </c>
      <c r="C187" s="278" t="str">
        <f>IF(ISBLANK('A2'!O187),"",'A2'!O187)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IF(ISBLANK('A1'!B188),"",IF(ISBLANK('A1'!D188),'A1'!A188&amp;"-"&amp;'A1'!B188,'A1'!A188&amp;"-"&amp;'A1'!B188&amp;"; "&amp;'A1'!D188))</f>
        <v/>
      </c>
      <c r="B188" s="159" t="str">
        <f>IF(ISBLANK('A1'!G188),"",'A1'!G188)</f>
        <v/>
      </c>
      <c r="C188" s="278" t="str">
        <f>IF(ISBLANK('A2'!O188),"",'A2'!O188)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IF(ISBLANK('A1'!B189),"",IF(ISBLANK('A1'!D189),'A1'!A189&amp;"-"&amp;'A1'!B189,'A1'!A189&amp;"-"&amp;'A1'!B189&amp;"; "&amp;'A1'!D189))</f>
        <v/>
      </c>
      <c r="B189" s="159" t="str">
        <f>IF(ISBLANK('A1'!G189),"",'A1'!G189)</f>
        <v/>
      </c>
      <c r="C189" s="278" t="str">
        <f>IF(ISBLANK('A2'!O189),"",'A2'!O189)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IF(ISBLANK('A1'!B190),"",IF(ISBLANK('A1'!D190),'A1'!A190&amp;"-"&amp;'A1'!B190,'A1'!A190&amp;"-"&amp;'A1'!B190&amp;"; "&amp;'A1'!D190))</f>
        <v/>
      </c>
      <c r="B190" s="159" t="str">
        <f>IF(ISBLANK('A1'!G190),"",'A1'!G190)</f>
        <v/>
      </c>
      <c r="C190" s="278" t="str">
        <f>IF(ISBLANK('A2'!O190),"",'A2'!O190)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IF(ISBLANK('A1'!B191),"",IF(ISBLANK('A1'!D191),'A1'!A191&amp;"-"&amp;'A1'!B191,'A1'!A191&amp;"-"&amp;'A1'!B191&amp;"; "&amp;'A1'!D191))</f>
        <v/>
      </c>
      <c r="B191" s="159" t="str">
        <f>IF(ISBLANK('A1'!G191),"",'A1'!G191)</f>
        <v/>
      </c>
      <c r="C191" s="278" t="str">
        <f>IF(ISBLANK('A2'!O191),"",'A2'!O191)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IF(ISBLANK('A1'!B192),"",IF(ISBLANK('A1'!D192),'A1'!A192&amp;"-"&amp;'A1'!B192,'A1'!A192&amp;"-"&amp;'A1'!B192&amp;"; "&amp;'A1'!D192))</f>
        <v/>
      </c>
      <c r="B192" s="159" t="str">
        <f>IF(ISBLANK('A1'!G192),"",'A1'!G192)</f>
        <v/>
      </c>
      <c r="C192" s="278" t="str">
        <f>IF(ISBLANK('A2'!O192),"",'A2'!O192)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IF(ISBLANK('A1'!B193),"",IF(ISBLANK('A1'!D193),'A1'!A193&amp;"-"&amp;'A1'!B193,'A1'!A193&amp;"-"&amp;'A1'!B193&amp;"; "&amp;'A1'!D193))</f>
        <v/>
      </c>
      <c r="B193" s="159" t="str">
        <f>IF(ISBLANK('A1'!G193),"",'A1'!G193)</f>
        <v/>
      </c>
      <c r="C193" s="278" t="str">
        <f>IF(ISBLANK('A2'!O193),"",'A2'!O193)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IF(ISBLANK('A1'!B194),"",IF(ISBLANK('A1'!D194),'A1'!A194&amp;"-"&amp;'A1'!B194,'A1'!A194&amp;"-"&amp;'A1'!B194&amp;"; "&amp;'A1'!D194))</f>
        <v/>
      </c>
      <c r="B194" s="159" t="str">
        <f>IF(ISBLANK('A1'!G194),"",'A1'!G194)</f>
        <v/>
      </c>
      <c r="C194" s="278" t="str">
        <f>IF(ISBLANK('A2'!O194),"",'A2'!O194)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IF(ISBLANK('A1'!B195),"",IF(ISBLANK('A1'!D195),'A1'!A195&amp;"-"&amp;'A1'!B195,'A1'!A195&amp;"-"&amp;'A1'!B195&amp;"; "&amp;'A1'!D195))</f>
        <v/>
      </c>
      <c r="B195" s="159" t="str">
        <f>IF(ISBLANK('A1'!G195),"",'A1'!G195)</f>
        <v/>
      </c>
      <c r="C195" s="278" t="str">
        <f>IF(ISBLANK('A2'!O195),"",'A2'!O195)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IF(ISBLANK('A1'!B196),"",IF(ISBLANK('A1'!D196),'A1'!A196&amp;"-"&amp;'A1'!B196,'A1'!A196&amp;"-"&amp;'A1'!B196&amp;"; "&amp;'A1'!D196))</f>
        <v/>
      </c>
      <c r="B196" s="160" t="str">
        <f>IF(ISBLANK('A1'!G196),"",'A1'!G196)</f>
        <v/>
      </c>
      <c r="C196" s="279" t="str">
        <f>IF(ISBLANK('A2'!O196),"",'A2'!O196)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E196"/>
  <sheetViews>
    <sheetView zoomScaleNormal="100" workbookViewId="0">
      <selection activeCell="L23" sqref="L23"/>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20" t="s">
        <v>292</v>
      </c>
      <c r="B9" s="1120"/>
      <c r="C9" s="1120"/>
      <c r="D9" s="42"/>
      <c r="E9" s="42"/>
      <c r="F9" s="42"/>
      <c r="G9" s="42"/>
      <c r="H9" s="42"/>
      <c r="I9" s="42"/>
      <c r="J9" s="42"/>
      <c r="K9" s="42"/>
      <c r="L9" s="42"/>
      <c r="M9" s="42"/>
      <c r="N9" s="42"/>
      <c r="O9" s="42"/>
      <c r="P9" s="42"/>
      <c r="Q9" s="42"/>
      <c r="R9" s="42"/>
      <c r="S9" s="42"/>
      <c r="T9" s="42"/>
      <c r="U9" s="42"/>
    </row>
    <row r="10" spans="1:31" ht="18.75" x14ac:dyDescent="0.25">
      <c r="A10" s="1120" t="s">
        <v>283</v>
      </c>
      <c r="B10" s="1120"/>
      <c r="C10" s="1120"/>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7" t="s">
        <v>837</v>
      </c>
      <c r="B12" s="1136" t="s">
        <v>24</v>
      </c>
      <c r="C12" s="1280" t="s">
        <v>834</v>
      </c>
      <c r="D12" s="1276" t="s">
        <v>838</v>
      </c>
      <c r="E12" s="1277"/>
      <c r="F12" s="1277"/>
      <c r="G12" s="1277"/>
      <c r="H12" s="1277"/>
      <c r="I12" s="1277"/>
      <c r="J12" s="1277"/>
      <c r="K12" s="1277"/>
      <c r="L12" s="1277"/>
      <c r="M12" s="1277"/>
      <c r="N12" s="1277"/>
      <c r="O12" s="1277"/>
      <c r="P12" s="1277"/>
      <c r="Q12" s="1277"/>
      <c r="R12" s="1277"/>
      <c r="S12" s="1277"/>
      <c r="T12" s="1277"/>
      <c r="U12" s="1278"/>
    </row>
    <row r="13" spans="1:31" x14ac:dyDescent="0.25">
      <c r="A13" s="1148"/>
      <c r="B13" s="1137"/>
      <c r="C13" s="1281"/>
      <c r="D13" s="1267" t="s">
        <v>279</v>
      </c>
      <c r="E13" s="1279"/>
      <c r="F13" s="1279"/>
      <c r="G13" s="1279"/>
      <c r="H13" s="1279"/>
      <c r="I13" s="1268"/>
      <c r="J13" s="1267" t="s">
        <v>168</v>
      </c>
      <c r="K13" s="1279"/>
      <c r="L13" s="1268"/>
      <c r="M13" s="1267" t="s">
        <v>278</v>
      </c>
      <c r="N13" s="1279"/>
      <c r="O13" s="1279"/>
      <c r="P13" s="1268"/>
      <c r="Q13" s="1273" t="s">
        <v>280</v>
      </c>
      <c r="R13" s="1274"/>
      <c r="S13" s="1274"/>
      <c r="T13" s="1274"/>
      <c r="U13" s="1275"/>
    </row>
    <row r="14" spans="1:31" ht="51.75" customHeight="1" thickBot="1" x14ac:dyDescent="0.3">
      <c r="A14" s="1148"/>
      <c r="B14" s="1137"/>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149"/>
      <c r="B15" s="1138"/>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IF(ISBLANK('B1'!A17),"",'B1'!A17)</f>
        <v/>
      </c>
      <c r="B17" s="158" t="str">
        <f>IF(ISBLANK('B1'!B17),"",'B1'!B17)</f>
        <v/>
      </c>
      <c r="C17" s="277" t="str">
        <f>IF(ISBLANK('B1'!P17),"",'B1'!P17)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IF(ISBLANK('B1'!A18),"",'B1'!A18)</f>
        <v/>
      </c>
      <c r="B18" s="159" t="str">
        <f>IF(ISBLANK('B1'!B18),"",'B1'!B18)</f>
        <v/>
      </c>
      <c r="C18" s="278" t="str">
        <f>IF(ISBLANK('B1'!P18),"",'B1'!P18)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IF(ISBLANK('B1'!A19),"",'B1'!A19)</f>
        <v/>
      </c>
      <c r="B19" s="159" t="str">
        <f>IF(ISBLANK('B1'!B19),"",'B1'!B19)</f>
        <v/>
      </c>
      <c r="C19" s="278" t="str">
        <f>IF(ISBLANK('B1'!P19),"",'B1'!P19)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IF(ISBLANK('B1'!A20),"",'B1'!A20)</f>
        <v/>
      </c>
      <c r="B20" s="159" t="str">
        <f>IF(ISBLANK('B1'!B20),"",'B1'!B20)</f>
        <v/>
      </c>
      <c r="C20" s="278" t="str">
        <f>IF(ISBLANK('B1'!P20),"",'B1'!P20)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IF(ISBLANK('B1'!A21),"",'B1'!A21)</f>
        <v/>
      </c>
      <c r="B21" s="159" t="str">
        <f>IF(ISBLANK('B1'!B21),"",'B1'!B21)</f>
        <v/>
      </c>
      <c r="C21" s="278" t="str">
        <f>IF(ISBLANK('B1'!P21),"",'B1'!P21)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IF(ISBLANK('B1'!A22),"",'B1'!A22)</f>
        <v/>
      </c>
      <c r="B22" s="159" t="str">
        <f>IF(ISBLANK('B1'!B22),"",'B1'!B22)</f>
        <v/>
      </c>
      <c r="C22" s="278" t="str">
        <f>IF(ISBLANK('B1'!P22),"",'B1'!P22)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IF(ISBLANK('B1'!A23),"",'B1'!A23)</f>
        <v/>
      </c>
      <c r="B23" s="159" t="str">
        <f>IF(ISBLANK('B1'!B23),"",'B1'!B23)</f>
        <v/>
      </c>
      <c r="C23" s="278" t="str">
        <f>IF(ISBLANK('B1'!P23),"",'B1'!P23)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IF(ISBLANK('B1'!A24),"",'B1'!A24)</f>
        <v/>
      </c>
      <c r="B24" s="159" t="str">
        <f>IF(ISBLANK('B1'!B24),"",'B1'!B24)</f>
        <v/>
      </c>
      <c r="C24" s="278" t="str">
        <f>IF(ISBLANK('B1'!P24),"",'B1'!P24)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IF(ISBLANK('B1'!A25),"",'B1'!A25)</f>
        <v/>
      </c>
      <c r="B25" s="159" t="str">
        <f>IF(ISBLANK('B1'!B25),"",'B1'!B25)</f>
        <v/>
      </c>
      <c r="C25" s="278" t="str">
        <f>IF(ISBLANK('B1'!P25),"",'B1'!P25)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IF(ISBLANK('B1'!A26),"",'B1'!A26)</f>
        <v/>
      </c>
      <c r="B26" s="159" t="str">
        <f>IF(ISBLANK('B1'!B26),"",'B1'!B26)</f>
        <v/>
      </c>
      <c r="C26" s="278" t="str">
        <f>IF(ISBLANK('B1'!P26),"",'B1'!P26)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IF(ISBLANK('B1'!A27),"",'B1'!A27)</f>
        <v/>
      </c>
      <c r="B27" s="159" t="str">
        <f>IF(ISBLANK('B1'!B27),"",'B1'!B27)</f>
        <v/>
      </c>
      <c r="C27" s="278" t="str">
        <f>IF(ISBLANK('B1'!P27),"",'B1'!P27)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IF(ISBLANK('B1'!A28),"",'B1'!A28)</f>
        <v/>
      </c>
      <c r="B28" s="159" t="str">
        <f>IF(ISBLANK('B1'!B28),"",'B1'!B28)</f>
        <v/>
      </c>
      <c r="C28" s="278" t="str">
        <f>IF(ISBLANK('B1'!P28),"",'B1'!P28)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IF(ISBLANK('B1'!A29),"",'B1'!A29)</f>
        <v/>
      </c>
      <c r="B29" s="159" t="str">
        <f>IF(ISBLANK('B1'!B29),"",'B1'!B29)</f>
        <v/>
      </c>
      <c r="C29" s="278" t="str">
        <f>IF(ISBLANK('B1'!P29),"",'B1'!P29)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IF(ISBLANK('B1'!A30),"",'B1'!A30)</f>
        <v/>
      </c>
      <c r="B30" s="159" t="str">
        <f>IF(ISBLANK('B1'!B30),"",'B1'!B30)</f>
        <v/>
      </c>
      <c r="C30" s="278" t="str">
        <f>IF(ISBLANK('B1'!P30),"",'B1'!P30)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IF(ISBLANK('B1'!A31),"",'B1'!A31)</f>
        <v/>
      </c>
      <c r="B31" s="159" t="str">
        <f>IF(ISBLANK('B1'!B31),"",'B1'!B31)</f>
        <v/>
      </c>
      <c r="C31" s="278" t="str">
        <f>IF(ISBLANK('B1'!P31),"",'B1'!P31)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IF(ISBLANK('B1'!A32),"",'B1'!A32)</f>
        <v/>
      </c>
      <c r="B32" s="159" t="str">
        <f>IF(ISBLANK('B1'!B32),"",'B1'!B32)</f>
        <v/>
      </c>
      <c r="C32" s="278" t="str">
        <f>IF(ISBLANK('B1'!P32),"",'B1'!P32)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IF(ISBLANK('B1'!A33),"",'B1'!A33)</f>
        <v/>
      </c>
      <c r="B33" s="159" t="str">
        <f>IF(ISBLANK('B1'!B33),"",'B1'!B33)</f>
        <v/>
      </c>
      <c r="C33" s="278" t="str">
        <f>IF(ISBLANK('B1'!P33),"",'B1'!P33)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IF(ISBLANK('B1'!A34),"",'B1'!A34)</f>
        <v/>
      </c>
      <c r="B34" s="159" t="str">
        <f>IF(ISBLANK('B1'!B34),"",'B1'!B34)</f>
        <v/>
      </c>
      <c r="C34" s="278" t="str">
        <f>IF(ISBLANK('B1'!P34),"",'B1'!P34)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IF(ISBLANK('B1'!A35),"",'B1'!A35)</f>
        <v/>
      </c>
      <c r="B35" s="159" t="str">
        <f>IF(ISBLANK('B1'!B35),"",'B1'!B35)</f>
        <v/>
      </c>
      <c r="C35" s="278" t="str">
        <f>IF(ISBLANK('B1'!P35),"",'B1'!P35)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IF(ISBLANK('B1'!A36),"",'B1'!A36)</f>
        <v/>
      </c>
      <c r="B36" s="159" t="str">
        <f>IF(ISBLANK('B1'!B36),"",'B1'!B36)</f>
        <v/>
      </c>
      <c r="C36" s="278" t="str">
        <f>IF(ISBLANK('B1'!P36),"",'B1'!P36)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IF(ISBLANK('B1'!A37),"",'B1'!A37)</f>
        <v/>
      </c>
      <c r="B37" s="159" t="str">
        <f>IF(ISBLANK('B1'!B37),"",'B1'!B37)</f>
        <v/>
      </c>
      <c r="C37" s="278" t="str">
        <f>IF(ISBLANK('B1'!P37),"",'B1'!P37)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IF(ISBLANK('B1'!A38),"",'B1'!A38)</f>
        <v/>
      </c>
      <c r="B38" s="159" t="str">
        <f>IF(ISBLANK('B1'!B38),"",'B1'!B38)</f>
        <v/>
      </c>
      <c r="C38" s="278" t="str">
        <f>IF(ISBLANK('B1'!P38),"",'B1'!P38)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IF(ISBLANK('B1'!A39),"",'B1'!A39)</f>
        <v/>
      </c>
      <c r="B39" s="159" t="str">
        <f>IF(ISBLANK('B1'!B39),"",'B1'!B39)</f>
        <v/>
      </c>
      <c r="C39" s="278" t="str">
        <f>IF(ISBLANK('B1'!P39),"",'B1'!P39)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IF(ISBLANK('B1'!A40),"",'B1'!A40)</f>
        <v/>
      </c>
      <c r="B40" s="159" t="str">
        <f>IF(ISBLANK('B1'!B40),"",'B1'!B40)</f>
        <v/>
      </c>
      <c r="C40" s="278" t="str">
        <f>IF(ISBLANK('B1'!P40),"",'B1'!P40)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IF(ISBLANK('B1'!A41),"",'B1'!A41)</f>
        <v/>
      </c>
      <c r="B41" s="159" t="str">
        <f>IF(ISBLANK('B1'!B41),"",'B1'!B41)</f>
        <v/>
      </c>
      <c r="C41" s="278" t="str">
        <f>IF(ISBLANK('B1'!P41),"",'B1'!P41)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IF(ISBLANK('B1'!A42),"",'B1'!A42)</f>
        <v/>
      </c>
      <c r="B42" s="159" t="str">
        <f>IF(ISBLANK('B1'!B42),"",'B1'!B42)</f>
        <v/>
      </c>
      <c r="C42" s="278" t="str">
        <f>IF(ISBLANK('B1'!P42),"",'B1'!P42)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IF(ISBLANK('B1'!A43),"",'B1'!A43)</f>
        <v/>
      </c>
      <c r="B43" s="159" t="str">
        <f>IF(ISBLANK('B1'!B43),"",'B1'!B43)</f>
        <v/>
      </c>
      <c r="C43" s="278" t="str">
        <f>IF(ISBLANK('B1'!P43),"",'B1'!P43)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IF(ISBLANK('B1'!A44),"",'B1'!A44)</f>
        <v/>
      </c>
      <c r="B44" s="159" t="str">
        <f>IF(ISBLANK('B1'!B44),"",'B1'!B44)</f>
        <v/>
      </c>
      <c r="C44" s="278" t="str">
        <f>IF(ISBLANK('B1'!P44),"",'B1'!P44)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IF(ISBLANK('B1'!A45),"",'B1'!A45)</f>
        <v/>
      </c>
      <c r="B45" s="159" t="str">
        <f>IF(ISBLANK('B1'!B45),"",'B1'!B45)</f>
        <v/>
      </c>
      <c r="C45" s="278" t="str">
        <f>IF(ISBLANK('B1'!P45),"",'B1'!P45)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IF(ISBLANK('B1'!A46),"",'B1'!A46)</f>
        <v/>
      </c>
      <c r="B46" s="159" t="str">
        <f>IF(ISBLANK('B1'!B46),"",'B1'!B46)</f>
        <v/>
      </c>
      <c r="C46" s="278" t="str">
        <f>IF(ISBLANK('B1'!P46),"",'B1'!P46)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IF(ISBLANK('B1'!A47),"",'B1'!A47)</f>
        <v/>
      </c>
      <c r="B47" s="159" t="str">
        <f>IF(ISBLANK('B1'!B47),"",'B1'!B47)</f>
        <v/>
      </c>
      <c r="C47" s="278" t="str">
        <f>IF(ISBLANK('B1'!P47),"",'B1'!P47)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IF(ISBLANK('B1'!A48),"",'B1'!A48)</f>
        <v/>
      </c>
      <c r="B48" s="159" t="str">
        <f>IF(ISBLANK('B1'!B48),"",'B1'!B48)</f>
        <v/>
      </c>
      <c r="C48" s="278" t="str">
        <f>IF(ISBLANK('B1'!P48),"",'B1'!P48)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IF(ISBLANK('B1'!A49),"",'B1'!A49)</f>
        <v/>
      </c>
      <c r="B49" s="159" t="str">
        <f>IF(ISBLANK('B1'!B49),"",'B1'!B49)</f>
        <v/>
      </c>
      <c r="C49" s="278" t="str">
        <f>IF(ISBLANK('B1'!P49),"",'B1'!P49)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IF(ISBLANK('B1'!A50),"",'B1'!A50)</f>
        <v/>
      </c>
      <c r="B50" s="159" t="str">
        <f>IF(ISBLANK('B1'!B50),"",'B1'!B50)</f>
        <v/>
      </c>
      <c r="C50" s="278" t="str">
        <f>IF(ISBLANK('B1'!P50),"",'B1'!P50)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IF(ISBLANK('B1'!A51),"",'B1'!A51)</f>
        <v/>
      </c>
      <c r="B51" s="159" t="str">
        <f>IF(ISBLANK('B1'!B51),"",'B1'!B51)</f>
        <v/>
      </c>
      <c r="C51" s="278" t="str">
        <f>IF(ISBLANK('B1'!P51),"",'B1'!P51)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IF(ISBLANK('B1'!A52),"",'B1'!A52)</f>
        <v/>
      </c>
      <c r="B52" s="159" t="str">
        <f>IF(ISBLANK('B1'!B52),"",'B1'!B52)</f>
        <v/>
      </c>
      <c r="C52" s="278" t="str">
        <f>IF(ISBLANK('B1'!P52),"",'B1'!P52)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IF(ISBLANK('B1'!A53),"",'B1'!A53)</f>
        <v/>
      </c>
      <c r="B53" s="159" t="str">
        <f>IF(ISBLANK('B1'!B53),"",'B1'!B53)</f>
        <v/>
      </c>
      <c r="C53" s="278" t="str">
        <f>IF(ISBLANK('B1'!P53),"",'B1'!P53)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IF(ISBLANK('B1'!A54),"",'B1'!A54)</f>
        <v/>
      </c>
      <c r="B54" s="159" t="str">
        <f>IF(ISBLANK('B1'!B54),"",'B1'!B54)</f>
        <v/>
      </c>
      <c r="C54" s="278" t="str">
        <f>IF(ISBLANK('B1'!P54),"",'B1'!P54)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IF(ISBLANK('B1'!A55),"",'B1'!A55)</f>
        <v/>
      </c>
      <c r="B55" s="159" t="str">
        <f>IF(ISBLANK('B1'!B55),"",'B1'!B55)</f>
        <v/>
      </c>
      <c r="C55" s="278" t="str">
        <f>IF(ISBLANK('B1'!P55),"",'B1'!P55)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IF(ISBLANK('B1'!A56),"",'B1'!A56)</f>
        <v/>
      </c>
      <c r="B56" s="159" t="str">
        <f>IF(ISBLANK('B1'!B56),"",'B1'!B56)</f>
        <v/>
      </c>
      <c r="C56" s="278" t="str">
        <f>IF(ISBLANK('B1'!P56),"",'B1'!P56)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IF(ISBLANK('B1'!A57),"",'B1'!A57)</f>
        <v/>
      </c>
      <c r="B57" s="159" t="str">
        <f>IF(ISBLANK('B1'!B57),"",'B1'!B57)</f>
        <v/>
      </c>
      <c r="C57" s="278" t="str">
        <f>IF(ISBLANK('B1'!P57),"",'B1'!P57)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IF(ISBLANK('B1'!A58),"",'B1'!A58)</f>
        <v/>
      </c>
      <c r="B58" s="159" t="str">
        <f>IF(ISBLANK('B1'!B58),"",'B1'!B58)</f>
        <v/>
      </c>
      <c r="C58" s="278" t="str">
        <f>IF(ISBLANK('B1'!P58),"",'B1'!P58)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IF(ISBLANK('B1'!A59),"",'B1'!A59)</f>
        <v/>
      </c>
      <c r="B59" s="159" t="str">
        <f>IF(ISBLANK('B1'!B59),"",'B1'!B59)</f>
        <v/>
      </c>
      <c r="C59" s="278" t="str">
        <f>IF(ISBLANK('B1'!P59),"",'B1'!P59)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IF(ISBLANK('B1'!A60),"",'B1'!A60)</f>
        <v/>
      </c>
      <c r="B60" s="159" t="str">
        <f>IF(ISBLANK('B1'!B60),"",'B1'!B60)</f>
        <v/>
      </c>
      <c r="C60" s="278" t="str">
        <f>IF(ISBLANK('B1'!P60),"",'B1'!P60)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IF(ISBLANK('B1'!A61),"",'B1'!A61)</f>
        <v/>
      </c>
      <c r="B61" s="159" t="str">
        <f>IF(ISBLANK('B1'!B61),"",'B1'!B61)</f>
        <v/>
      </c>
      <c r="C61" s="278" t="str">
        <f>IF(ISBLANK('B1'!P61),"",'B1'!P61)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IF(ISBLANK('B1'!A62),"",'B1'!A62)</f>
        <v/>
      </c>
      <c r="B62" s="159" t="str">
        <f>IF(ISBLANK('B1'!B62),"",'B1'!B62)</f>
        <v/>
      </c>
      <c r="C62" s="278" t="str">
        <f>IF(ISBLANK('B1'!P62),"",'B1'!P62)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IF(ISBLANK('B1'!A63),"",'B1'!A63)</f>
        <v/>
      </c>
      <c r="B63" s="159" t="str">
        <f>IF(ISBLANK('B1'!B63),"",'B1'!B63)</f>
        <v/>
      </c>
      <c r="C63" s="278" t="str">
        <f>IF(ISBLANK('B1'!P63),"",'B1'!P63)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IF(ISBLANK('B1'!A64),"",'B1'!A64)</f>
        <v/>
      </c>
      <c r="B64" s="159" t="str">
        <f>IF(ISBLANK('B1'!B64),"",'B1'!B64)</f>
        <v/>
      </c>
      <c r="C64" s="278" t="str">
        <f>IF(ISBLANK('B1'!P64),"",'B1'!P64)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IF(ISBLANK('B1'!A65),"",'B1'!A65)</f>
        <v/>
      </c>
      <c r="B65" s="159" t="str">
        <f>IF(ISBLANK('B1'!B65),"",'B1'!B65)</f>
        <v/>
      </c>
      <c r="C65" s="278" t="str">
        <f>IF(ISBLANK('B1'!P65),"",'B1'!P65)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IF(ISBLANK('B1'!A66),"",'B1'!A66)</f>
        <v/>
      </c>
      <c r="B66" s="159" t="str">
        <f>IF(ISBLANK('B1'!B66),"",'B1'!B66)</f>
        <v/>
      </c>
      <c r="C66" s="278" t="str">
        <f>IF(ISBLANK('B1'!P66),"",'B1'!P66)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IF(ISBLANK('B1'!A67),"",'B1'!A67)</f>
        <v/>
      </c>
      <c r="B67" s="159" t="str">
        <f>IF(ISBLANK('B1'!B67),"",'B1'!B67)</f>
        <v/>
      </c>
      <c r="C67" s="278" t="str">
        <f>IF(ISBLANK('B1'!P67),"",'B1'!P67)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IF(ISBLANK('B1'!A68),"",'B1'!A68)</f>
        <v/>
      </c>
      <c r="B68" s="159" t="str">
        <f>IF(ISBLANK('B1'!B68),"",'B1'!B68)</f>
        <v/>
      </c>
      <c r="C68" s="278" t="str">
        <f>IF(ISBLANK('B1'!P68),"",'B1'!P68)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IF(ISBLANK('B1'!A69),"",'B1'!A69)</f>
        <v/>
      </c>
      <c r="B69" s="159" t="str">
        <f>IF(ISBLANK('B1'!B69),"",'B1'!B69)</f>
        <v/>
      </c>
      <c r="C69" s="278" t="str">
        <f>IF(ISBLANK('B1'!P69),"",'B1'!P69)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IF(ISBLANK('B1'!A70),"",'B1'!A70)</f>
        <v/>
      </c>
      <c r="B70" s="159" t="str">
        <f>IF(ISBLANK('B1'!B70),"",'B1'!B70)</f>
        <v/>
      </c>
      <c r="C70" s="278" t="str">
        <f>IF(ISBLANK('B1'!P70),"",'B1'!P70)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IF(ISBLANK('B1'!A71),"",'B1'!A71)</f>
        <v/>
      </c>
      <c r="B71" s="159" t="str">
        <f>IF(ISBLANK('B1'!B71),"",'B1'!B71)</f>
        <v/>
      </c>
      <c r="C71" s="278" t="str">
        <f>IF(ISBLANK('B1'!P71),"",'B1'!P71)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IF(ISBLANK('B1'!A72),"",'B1'!A72)</f>
        <v/>
      </c>
      <c r="B72" s="159" t="str">
        <f>IF(ISBLANK('B1'!B72),"",'B1'!B72)</f>
        <v/>
      </c>
      <c r="C72" s="278" t="str">
        <f>IF(ISBLANK('B1'!P72),"",'B1'!P72)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IF(ISBLANK('B1'!A73),"",'B1'!A73)</f>
        <v/>
      </c>
      <c r="B73" s="159" t="str">
        <f>IF(ISBLANK('B1'!B73),"",'B1'!B73)</f>
        <v/>
      </c>
      <c r="C73" s="278" t="str">
        <f>IF(ISBLANK('B1'!P73),"",'B1'!P73)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IF(ISBLANK('B1'!A74),"",'B1'!A74)</f>
        <v/>
      </c>
      <c r="B74" s="159" t="str">
        <f>IF(ISBLANK('B1'!B74),"",'B1'!B74)</f>
        <v/>
      </c>
      <c r="C74" s="278" t="str">
        <f>IF(ISBLANK('B1'!P74),"",'B1'!P74)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IF(ISBLANK('B1'!A75),"",'B1'!A75)</f>
        <v/>
      </c>
      <c r="B75" s="159" t="str">
        <f>IF(ISBLANK('B1'!B75),"",'B1'!B75)</f>
        <v/>
      </c>
      <c r="C75" s="278" t="str">
        <f>IF(ISBLANK('B1'!P75),"",'B1'!P75)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IF(ISBLANK('B1'!A76),"",'B1'!A76)</f>
        <v/>
      </c>
      <c r="B76" s="159" t="str">
        <f>IF(ISBLANK('B1'!B76),"",'B1'!B76)</f>
        <v/>
      </c>
      <c r="C76" s="278" t="str">
        <f>IF(ISBLANK('B1'!P76),"",'B1'!P76)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IF(ISBLANK('B1'!A77),"",'B1'!A77)</f>
        <v/>
      </c>
      <c r="B77" s="159" t="str">
        <f>IF(ISBLANK('B1'!B77),"",'B1'!B77)</f>
        <v/>
      </c>
      <c r="C77" s="278" t="str">
        <f>IF(ISBLANK('B1'!P77),"",'B1'!P77)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IF(ISBLANK('B1'!A78),"",'B1'!A78)</f>
        <v/>
      </c>
      <c r="B78" s="159" t="str">
        <f>IF(ISBLANK('B1'!B78),"",'B1'!B78)</f>
        <v/>
      </c>
      <c r="C78" s="278" t="str">
        <f>IF(ISBLANK('B1'!P78),"",'B1'!P78)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IF(ISBLANK('B1'!A79),"",'B1'!A79)</f>
        <v/>
      </c>
      <c r="B79" s="159" t="str">
        <f>IF(ISBLANK('B1'!B79),"",'B1'!B79)</f>
        <v/>
      </c>
      <c r="C79" s="278" t="str">
        <f>IF(ISBLANK('B1'!P79),"",'B1'!P79)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IF(ISBLANK('B1'!A80),"",'B1'!A80)</f>
        <v/>
      </c>
      <c r="B80" s="159" t="str">
        <f>IF(ISBLANK('B1'!B80),"",'B1'!B80)</f>
        <v/>
      </c>
      <c r="C80" s="278" t="str">
        <f>IF(ISBLANK('B1'!P80),"",'B1'!P80)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IF(ISBLANK('B1'!A81),"",'B1'!A81)</f>
        <v/>
      </c>
      <c r="B81" s="159" t="str">
        <f>IF(ISBLANK('B1'!B81),"",'B1'!B81)</f>
        <v/>
      </c>
      <c r="C81" s="278" t="str">
        <f>IF(ISBLANK('B1'!P81),"",'B1'!P81)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IF(ISBLANK('B1'!A82),"",'B1'!A82)</f>
        <v/>
      </c>
      <c r="B82" s="159" t="str">
        <f>IF(ISBLANK('B1'!B82),"",'B1'!B82)</f>
        <v/>
      </c>
      <c r="C82" s="278" t="str">
        <f>IF(ISBLANK('B1'!P82),"",'B1'!P82)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IF(ISBLANK('B1'!A83),"",'B1'!A83)</f>
        <v/>
      </c>
      <c r="B83" s="159" t="str">
        <f>IF(ISBLANK('B1'!B83),"",'B1'!B83)</f>
        <v/>
      </c>
      <c r="C83" s="278" t="str">
        <f>IF(ISBLANK('B1'!P83),"",'B1'!P83)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IF(ISBLANK('B1'!A84),"",'B1'!A84)</f>
        <v/>
      </c>
      <c r="B84" s="159" t="str">
        <f>IF(ISBLANK('B1'!B84),"",'B1'!B84)</f>
        <v/>
      </c>
      <c r="C84" s="278" t="str">
        <f>IF(ISBLANK('B1'!P84),"",'B1'!P84)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IF(ISBLANK('B1'!A85),"",'B1'!A85)</f>
        <v/>
      </c>
      <c r="B85" s="159" t="str">
        <f>IF(ISBLANK('B1'!B85),"",'B1'!B85)</f>
        <v/>
      </c>
      <c r="C85" s="278" t="str">
        <f>IF(ISBLANK('B1'!P85),"",'B1'!P85)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IF(ISBLANK('B1'!A86),"",'B1'!A86)</f>
        <v/>
      </c>
      <c r="B86" s="159" t="str">
        <f>IF(ISBLANK('B1'!B86),"",'B1'!B86)</f>
        <v/>
      </c>
      <c r="C86" s="278" t="str">
        <f>IF(ISBLANK('B1'!P86),"",'B1'!P86)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IF(ISBLANK('B1'!A87),"",'B1'!A87)</f>
        <v/>
      </c>
      <c r="B87" s="159" t="str">
        <f>IF(ISBLANK('B1'!B87),"",'B1'!B87)</f>
        <v/>
      </c>
      <c r="C87" s="278" t="str">
        <f>IF(ISBLANK('B1'!P87),"",'B1'!P87)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IF(ISBLANK('B1'!A88),"",'B1'!A88)</f>
        <v/>
      </c>
      <c r="B88" s="159" t="str">
        <f>IF(ISBLANK('B1'!B88),"",'B1'!B88)</f>
        <v/>
      </c>
      <c r="C88" s="278" t="str">
        <f>IF(ISBLANK('B1'!P88),"",'B1'!P88)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IF(ISBLANK('B1'!A89),"",'B1'!A89)</f>
        <v/>
      </c>
      <c r="B89" s="159" t="str">
        <f>IF(ISBLANK('B1'!B89),"",'B1'!B89)</f>
        <v/>
      </c>
      <c r="C89" s="278" t="str">
        <f>IF(ISBLANK('B1'!P89),"",'B1'!P89)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IF(ISBLANK('B1'!A90),"",'B1'!A90)</f>
        <v/>
      </c>
      <c r="B90" s="159" t="str">
        <f>IF(ISBLANK('B1'!B90),"",'B1'!B90)</f>
        <v/>
      </c>
      <c r="C90" s="278" t="str">
        <f>IF(ISBLANK('B1'!P90),"",'B1'!P90)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IF(ISBLANK('B1'!A91),"",'B1'!A91)</f>
        <v/>
      </c>
      <c r="B91" s="159" t="str">
        <f>IF(ISBLANK('B1'!B91),"",'B1'!B91)</f>
        <v/>
      </c>
      <c r="C91" s="278" t="str">
        <f>IF(ISBLANK('B1'!P91),"",'B1'!P91)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IF(ISBLANK('B1'!A92),"",'B1'!A92)</f>
        <v/>
      </c>
      <c r="B92" s="159" t="str">
        <f>IF(ISBLANK('B1'!B92),"",'B1'!B92)</f>
        <v/>
      </c>
      <c r="C92" s="278" t="str">
        <f>IF(ISBLANK('B1'!P92),"",'B1'!P92)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IF(ISBLANK('B1'!A93),"",'B1'!A93)</f>
        <v/>
      </c>
      <c r="B93" s="159" t="str">
        <f>IF(ISBLANK('B1'!B93),"",'B1'!B93)</f>
        <v/>
      </c>
      <c r="C93" s="278" t="str">
        <f>IF(ISBLANK('B1'!P93),"",'B1'!P93)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IF(ISBLANK('B1'!A94),"",'B1'!A94)</f>
        <v/>
      </c>
      <c r="B94" s="159" t="str">
        <f>IF(ISBLANK('B1'!B94),"",'B1'!B94)</f>
        <v/>
      </c>
      <c r="C94" s="278" t="str">
        <f>IF(ISBLANK('B1'!P94),"",'B1'!P94)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IF(ISBLANK('B1'!A95),"",'B1'!A95)</f>
        <v/>
      </c>
      <c r="B95" s="159" t="str">
        <f>IF(ISBLANK('B1'!B95),"",'B1'!B95)</f>
        <v/>
      </c>
      <c r="C95" s="278" t="str">
        <f>IF(ISBLANK('B1'!P95),"",'B1'!P95)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IF(ISBLANK('B1'!A96),"",'B1'!A96)</f>
        <v/>
      </c>
      <c r="B96" s="159" t="str">
        <f>IF(ISBLANK('B1'!B96),"",'B1'!B96)</f>
        <v/>
      </c>
      <c r="C96" s="278" t="str">
        <f>IF(ISBLANK('B1'!P96),"",'B1'!P96)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IF(ISBLANK('B1'!A97),"",'B1'!A97)</f>
        <v/>
      </c>
      <c r="B97" s="159" t="str">
        <f>IF(ISBLANK('B1'!B97),"",'B1'!B97)</f>
        <v/>
      </c>
      <c r="C97" s="278" t="str">
        <f>IF(ISBLANK('B1'!P97),"",'B1'!P97)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IF(ISBLANK('B1'!A98),"",'B1'!A98)</f>
        <v/>
      </c>
      <c r="B98" s="159" t="str">
        <f>IF(ISBLANK('B1'!B98),"",'B1'!B98)</f>
        <v/>
      </c>
      <c r="C98" s="278" t="str">
        <f>IF(ISBLANK('B1'!P98),"",'B1'!P98)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IF(ISBLANK('B1'!A99),"",'B1'!A99)</f>
        <v/>
      </c>
      <c r="B99" s="159" t="str">
        <f>IF(ISBLANK('B1'!B99),"",'B1'!B99)</f>
        <v/>
      </c>
      <c r="C99" s="278" t="str">
        <f>IF(ISBLANK('B1'!P99),"",'B1'!P99)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IF(ISBLANK('B1'!A100),"",'B1'!A100)</f>
        <v/>
      </c>
      <c r="B100" s="159" t="str">
        <f>IF(ISBLANK('B1'!B100),"",'B1'!B100)</f>
        <v/>
      </c>
      <c r="C100" s="278" t="str">
        <f>IF(ISBLANK('B1'!P100),"",'B1'!P100)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IF(ISBLANK('B1'!A101),"",'B1'!A101)</f>
        <v/>
      </c>
      <c r="B101" s="159" t="str">
        <f>IF(ISBLANK('B1'!B101),"",'B1'!B101)</f>
        <v/>
      </c>
      <c r="C101" s="278" t="str">
        <f>IF(ISBLANK('B1'!P101),"",'B1'!P101)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IF(ISBLANK('B1'!A102),"",'B1'!A102)</f>
        <v/>
      </c>
      <c r="B102" s="159" t="str">
        <f>IF(ISBLANK('B1'!B102),"",'B1'!B102)</f>
        <v/>
      </c>
      <c r="C102" s="278" t="str">
        <f>IF(ISBLANK('B1'!P102),"",'B1'!P102)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IF(ISBLANK('B1'!A103),"",'B1'!A103)</f>
        <v/>
      </c>
      <c r="B103" s="159" t="str">
        <f>IF(ISBLANK('B1'!B103),"",'B1'!B103)</f>
        <v/>
      </c>
      <c r="C103" s="278" t="str">
        <f>IF(ISBLANK('B1'!P103),"",'B1'!P103)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IF(ISBLANK('B1'!A104),"",'B1'!A104)</f>
        <v/>
      </c>
      <c r="B104" s="159" t="str">
        <f>IF(ISBLANK('B1'!B104),"",'B1'!B104)</f>
        <v/>
      </c>
      <c r="C104" s="278" t="str">
        <f>IF(ISBLANK('B1'!P104),"",'B1'!P104)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IF(ISBLANK('B1'!A105),"",'B1'!A105)</f>
        <v/>
      </c>
      <c r="B105" s="159" t="str">
        <f>IF(ISBLANK('B1'!B105),"",'B1'!B105)</f>
        <v/>
      </c>
      <c r="C105" s="278" t="str">
        <f>IF(ISBLANK('B1'!P105),"",'B1'!P105)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IF(ISBLANK('B1'!A106),"",'B1'!A106)</f>
        <v/>
      </c>
      <c r="B106" s="159" t="str">
        <f>IF(ISBLANK('B1'!B106),"",'B1'!B106)</f>
        <v/>
      </c>
      <c r="C106" s="278" t="str">
        <f>IF(ISBLANK('B1'!P106),"",'B1'!P106)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IF(ISBLANK('B1'!A107),"",'B1'!A107)</f>
        <v/>
      </c>
      <c r="B107" s="159" t="str">
        <f>IF(ISBLANK('B1'!B107),"",'B1'!B107)</f>
        <v/>
      </c>
      <c r="C107" s="278" t="str">
        <f>IF(ISBLANK('B1'!P107),"",'B1'!P107)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IF(ISBLANK('B1'!A108),"",'B1'!A108)</f>
        <v/>
      </c>
      <c r="B108" s="159" t="str">
        <f>IF(ISBLANK('B1'!B108),"",'B1'!B108)</f>
        <v/>
      </c>
      <c r="C108" s="278" t="str">
        <f>IF(ISBLANK('B1'!P108),"",'B1'!P108)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IF(ISBLANK('B1'!A109),"",'B1'!A109)</f>
        <v/>
      </c>
      <c r="B109" s="159" t="str">
        <f>IF(ISBLANK('B1'!B109),"",'B1'!B109)</f>
        <v/>
      </c>
      <c r="C109" s="278" t="str">
        <f>IF(ISBLANK('B1'!P109),"",'B1'!P109)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IF(ISBLANK('B1'!A110),"",'B1'!A110)</f>
        <v/>
      </c>
      <c r="B110" s="159" t="str">
        <f>IF(ISBLANK('B1'!B110),"",'B1'!B110)</f>
        <v/>
      </c>
      <c r="C110" s="278" t="str">
        <f>IF(ISBLANK('B1'!P110),"",'B1'!P110)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IF(ISBLANK('B1'!A111),"",'B1'!A111)</f>
        <v/>
      </c>
      <c r="B111" s="159" t="str">
        <f>IF(ISBLANK('B1'!B111),"",'B1'!B111)</f>
        <v/>
      </c>
      <c r="C111" s="278" t="str">
        <f>IF(ISBLANK('B1'!P111),"",'B1'!P111)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IF(ISBLANK('B1'!A112),"",'B1'!A112)</f>
        <v/>
      </c>
      <c r="B112" s="159" t="str">
        <f>IF(ISBLANK('B1'!B112),"",'B1'!B112)</f>
        <v/>
      </c>
      <c r="C112" s="278" t="str">
        <f>IF(ISBLANK('B1'!P112),"",'B1'!P112)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IF(ISBLANK('B1'!A113),"",'B1'!A113)</f>
        <v/>
      </c>
      <c r="B113" s="159" t="str">
        <f>IF(ISBLANK('B1'!B113),"",'B1'!B113)</f>
        <v/>
      </c>
      <c r="C113" s="278" t="str">
        <f>IF(ISBLANK('B1'!P113),"",'B1'!P113)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IF(ISBLANK('B1'!A114),"",'B1'!A114)</f>
        <v/>
      </c>
      <c r="B114" s="159" t="str">
        <f>IF(ISBLANK('B1'!B114),"",'B1'!B114)</f>
        <v/>
      </c>
      <c r="C114" s="278" t="str">
        <f>IF(ISBLANK('B1'!P114),"",'B1'!P114)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IF(ISBLANK('B1'!A115),"",'B1'!A115)</f>
        <v/>
      </c>
      <c r="B115" s="159" t="str">
        <f>IF(ISBLANK('B1'!B115),"",'B1'!B115)</f>
        <v/>
      </c>
      <c r="C115" s="278" t="str">
        <f>IF(ISBLANK('B1'!P115),"",'B1'!P115)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IF(ISBLANK('B1'!A116),"",'B1'!A116)</f>
        <v/>
      </c>
      <c r="B116" s="159" t="str">
        <f>IF(ISBLANK('B1'!B116),"",'B1'!B116)</f>
        <v/>
      </c>
      <c r="C116" s="278" t="str">
        <f>IF(ISBLANK('B1'!P116),"",'B1'!P116)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IF(ISBLANK('B1'!A117),"",'B1'!A117)</f>
        <v/>
      </c>
      <c r="B117" s="159" t="str">
        <f>IF(ISBLANK('B1'!B117),"",'B1'!B117)</f>
        <v/>
      </c>
      <c r="C117" s="278" t="str">
        <f>IF(ISBLANK('B1'!P117),"",'B1'!P117)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IF(ISBLANK('B1'!A118),"",'B1'!A118)</f>
        <v/>
      </c>
      <c r="B118" s="159" t="str">
        <f>IF(ISBLANK('B1'!B118),"",'B1'!B118)</f>
        <v/>
      </c>
      <c r="C118" s="278" t="str">
        <f>IF(ISBLANK('B1'!P118),"",'B1'!P118)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IF(ISBLANK('B1'!A119),"",'B1'!A119)</f>
        <v/>
      </c>
      <c r="B119" s="159" t="str">
        <f>IF(ISBLANK('B1'!B119),"",'B1'!B119)</f>
        <v/>
      </c>
      <c r="C119" s="278" t="str">
        <f>IF(ISBLANK('B1'!P119),"",'B1'!P119)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IF(ISBLANK('B1'!A120),"",'B1'!A120)</f>
        <v/>
      </c>
      <c r="B120" s="159" t="str">
        <f>IF(ISBLANK('B1'!B120),"",'B1'!B120)</f>
        <v/>
      </c>
      <c r="C120" s="278" t="str">
        <f>IF(ISBLANK('B1'!P120),"",'B1'!P120)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IF(ISBLANK('B1'!A121),"",'B1'!A121)</f>
        <v/>
      </c>
      <c r="B121" s="159" t="str">
        <f>IF(ISBLANK('B1'!B121),"",'B1'!B121)</f>
        <v/>
      </c>
      <c r="C121" s="278" t="str">
        <f>IF(ISBLANK('B1'!P121),"",'B1'!P121)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IF(ISBLANK('B1'!A122),"",'B1'!A122)</f>
        <v/>
      </c>
      <c r="B122" s="159" t="str">
        <f>IF(ISBLANK('B1'!B122),"",'B1'!B122)</f>
        <v/>
      </c>
      <c r="C122" s="278" t="str">
        <f>IF(ISBLANK('B1'!P122),"",'B1'!P122)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IF(ISBLANK('B1'!A123),"",'B1'!A123)</f>
        <v/>
      </c>
      <c r="B123" s="159" t="str">
        <f>IF(ISBLANK('B1'!B123),"",'B1'!B123)</f>
        <v/>
      </c>
      <c r="C123" s="278" t="str">
        <f>IF(ISBLANK('B1'!P123),"",'B1'!P123)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IF(ISBLANK('B1'!A124),"",'B1'!A124)</f>
        <v/>
      </c>
      <c r="B124" s="159" t="str">
        <f>IF(ISBLANK('B1'!B124),"",'B1'!B124)</f>
        <v/>
      </c>
      <c r="C124" s="278" t="str">
        <f>IF(ISBLANK('B1'!P124),"",'B1'!P124)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IF(ISBLANK('B1'!A125),"",'B1'!A125)</f>
        <v/>
      </c>
      <c r="B125" s="159" t="str">
        <f>IF(ISBLANK('B1'!B125),"",'B1'!B125)</f>
        <v/>
      </c>
      <c r="C125" s="278" t="str">
        <f>IF(ISBLANK('B1'!P125),"",'B1'!P125)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IF(ISBLANK('B1'!A126),"",'B1'!A126)</f>
        <v/>
      </c>
      <c r="B126" s="159" t="str">
        <f>IF(ISBLANK('B1'!B126),"",'B1'!B126)</f>
        <v/>
      </c>
      <c r="C126" s="278" t="str">
        <f>IF(ISBLANK('B1'!P126),"",'B1'!P126)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IF(ISBLANK('B1'!A127),"",'B1'!A127)</f>
        <v/>
      </c>
      <c r="B127" s="159" t="str">
        <f>IF(ISBLANK('B1'!B127),"",'B1'!B127)</f>
        <v/>
      </c>
      <c r="C127" s="278" t="str">
        <f>IF(ISBLANK('B1'!P127),"",'B1'!P127)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IF(ISBLANK('B1'!A128),"",'B1'!A128)</f>
        <v/>
      </c>
      <c r="B128" s="159" t="str">
        <f>IF(ISBLANK('B1'!B128),"",'B1'!B128)</f>
        <v/>
      </c>
      <c r="C128" s="278" t="str">
        <f>IF(ISBLANK('B1'!P128),"",'B1'!P128)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IF(ISBLANK('B1'!A129),"",'B1'!A129)</f>
        <v/>
      </c>
      <c r="B129" s="159" t="str">
        <f>IF(ISBLANK('B1'!B129),"",'B1'!B129)</f>
        <v/>
      </c>
      <c r="C129" s="278" t="str">
        <f>IF(ISBLANK('B1'!P129),"",'B1'!P129)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IF(ISBLANK('B1'!A130),"",'B1'!A130)</f>
        <v/>
      </c>
      <c r="B130" s="159" t="str">
        <f>IF(ISBLANK('B1'!B130),"",'B1'!B130)</f>
        <v/>
      </c>
      <c r="C130" s="278" t="str">
        <f>IF(ISBLANK('B1'!P130),"",'B1'!P130)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IF(ISBLANK('B1'!A131),"",'B1'!A131)</f>
        <v/>
      </c>
      <c r="B131" s="159" t="str">
        <f>IF(ISBLANK('B1'!B131),"",'B1'!B131)</f>
        <v/>
      </c>
      <c r="C131" s="278" t="str">
        <f>IF(ISBLANK('B1'!P131),"",'B1'!P131)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IF(ISBLANK('B1'!A132),"",'B1'!A132)</f>
        <v/>
      </c>
      <c r="B132" s="159" t="str">
        <f>IF(ISBLANK('B1'!B132),"",'B1'!B132)</f>
        <v/>
      </c>
      <c r="C132" s="278" t="str">
        <f>IF(ISBLANK('B1'!P132),"",'B1'!P132)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IF(ISBLANK('B1'!A133),"",'B1'!A133)</f>
        <v/>
      </c>
      <c r="B133" s="159" t="str">
        <f>IF(ISBLANK('B1'!B133),"",'B1'!B133)</f>
        <v/>
      </c>
      <c r="C133" s="278" t="str">
        <f>IF(ISBLANK('B1'!P133),"",'B1'!P133)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IF(ISBLANK('B1'!A134),"",'B1'!A134)</f>
        <v/>
      </c>
      <c r="B134" s="159" t="str">
        <f>IF(ISBLANK('B1'!B134),"",'B1'!B134)</f>
        <v/>
      </c>
      <c r="C134" s="278" t="str">
        <f>IF(ISBLANK('B1'!P134),"",'B1'!P134)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IF(ISBLANK('B1'!A135),"",'B1'!A135)</f>
        <v/>
      </c>
      <c r="B135" s="159" t="str">
        <f>IF(ISBLANK('B1'!B135),"",'B1'!B135)</f>
        <v/>
      </c>
      <c r="C135" s="278" t="str">
        <f>IF(ISBLANK('B1'!P135),"",'B1'!P135)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IF(ISBLANK('B1'!A136),"",'B1'!A136)</f>
        <v/>
      </c>
      <c r="B136" s="159" t="str">
        <f>IF(ISBLANK('B1'!B136),"",'B1'!B136)</f>
        <v/>
      </c>
      <c r="C136" s="278" t="str">
        <f>IF(ISBLANK('B1'!P136),"",'B1'!P136)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IF(ISBLANK('B1'!A137),"",'B1'!A137)</f>
        <v/>
      </c>
      <c r="B137" s="159" t="str">
        <f>IF(ISBLANK('B1'!B137),"",'B1'!B137)</f>
        <v/>
      </c>
      <c r="C137" s="278" t="str">
        <f>IF(ISBLANK('B1'!P137),"",'B1'!P137)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IF(ISBLANK('B1'!A138),"",'B1'!A138)</f>
        <v/>
      </c>
      <c r="B138" s="159" t="str">
        <f>IF(ISBLANK('B1'!B138),"",'B1'!B138)</f>
        <v/>
      </c>
      <c r="C138" s="278" t="str">
        <f>IF(ISBLANK('B1'!P138),"",'B1'!P138)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IF(ISBLANK('B1'!A139),"",'B1'!A139)</f>
        <v/>
      </c>
      <c r="B139" s="159" t="str">
        <f>IF(ISBLANK('B1'!B139),"",'B1'!B139)</f>
        <v/>
      </c>
      <c r="C139" s="278" t="str">
        <f>IF(ISBLANK('B1'!P139),"",'B1'!P139)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IF(ISBLANK('B1'!A140),"",'B1'!A140)</f>
        <v/>
      </c>
      <c r="B140" s="159" t="str">
        <f>IF(ISBLANK('B1'!B140),"",'B1'!B140)</f>
        <v/>
      </c>
      <c r="C140" s="278" t="str">
        <f>IF(ISBLANK('B1'!P140),"",'B1'!P140)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IF(ISBLANK('B1'!A141),"",'B1'!A141)</f>
        <v/>
      </c>
      <c r="B141" s="159" t="str">
        <f>IF(ISBLANK('B1'!B141),"",'B1'!B141)</f>
        <v/>
      </c>
      <c r="C141" s="278" t="str">
        <f>IF(ISBLANK('B1'!P141),"",'B1'!P141)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IF(ISBLANK('B1'!A142),"",'B1'!A142)</f>
        <v/>
      </c>
      <c r="B142" s="159" t="str">
        <f>IF(ISBLANK('B1'!B142),"",'B1'!B142)</f>
        <v/>
      </c>
      <c r="C142" s="278" t="str">
        <f>IF(ISBLANK('B1'!P142),"",'B1'!P142)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IF(ISBLANK('B1'!A143),"",'B1'!A143)</f>
        <v/>
      </c>
      <c r="B143" s="159" t="str">
        <f>IF(ISBLANK('B1'!B143),"",'B1'!B143)</f>
        <v/>
      </c>
      <c r="C143" s="278" t="str">
        <f>IF(ISBLANK('B1'!P143),"",'B1'!P143)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IF(ISBLANK('B1'!A144),"",'B1'!A144)</f>
        <v/>
      </c>
      <c r="B144" s="159" t="str">
        <f>IF(ISBLANK('B1'!B144),"",'B1'!B144)</f>
        <v/>
      </c>
      <c r="C144" s="278" t="str">
        <f>IF(ISBLANK('B1'!P144),"",'B1'!P144)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IF(ISBLANK('B1'!A145),"",'B1'!A145)</f>
        <v/>
      </c>
      <c r="B145" s="159" t="str">
        <f>IF(ISBLANK('B1'!B145),"",'B1'!B145)</f>
        <v/>
      </c>
      <c r="C145" s="278" t="str">
        <f>IF(ISBLANK('B1'!P145),"",'B1'!P145)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IF(ISBLANK('B1'!A146),"",'B1'!A146)</f>
        <v/>
      </c>
      <c r="B146" s="159" t="str">
        <f>IF(ISBLANK('B1'!B146),"",'B1'!B146)</f>
        <v/>
      </c>
      <c r="C146" s="278" t="str">
        <f>IF(ISBLANK('B1'!P146),"",'B1'!P146)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IF(ISBLANK('B1'!A147),"",'B1'!A147)</f>
        <v/>
      </c>
      <c r="B147" s="159" t="str">
        <f>IF(ISBLANK('B1'!B147),"",'B1'!B147)</f>
        <v/>
      </c>
      <c r="C147" s="278" t="str">
        <f>IF(ISBLANK('B1'!P147),"",'B1'!P147)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IF(ISBLANK('B1'!A148),"",'B1'!A148)</f>
        <v/>
      </c>
      <c r="B148" s="159" t="str">
        <f>IF(ISBLANK('B1'!B148),"",'B1'!B148)</f>
        <v/>
      </c>
      <c r="C148" s="278" t="str">
        <f>IF(ISBLANK('B1'!P148),"",'B1'!P148)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IF(ISBLANK('B1'!A149),"",'B1'!A149)</f>
        <v/>
      </c>
      <c r="B149" s="159" t="str">
        <f>IF(ISBLANK('B1'!B149),"",'B1'!B149)</f>
        <v/>
      </c>
      <c r="C149" s="278" t="str">
        <f>IF(ISBLANK('B1'!P149),"",'B1'!P149)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IF(ISBLANK('B1'!A150),"",'B1'!A150)</f>
        <v/>
      </c>
      <c r="B150" s="159" t="str">
        <f>IF(ISBLANK('B1'!B150),"",'B1'!B150)</f>
        <v/>
      </c>
      <c r="C150" s="278" t="str">
        <f>IF(ISBLANK('B1'!P150),"",'B1'!P150)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IF(ISBLANK('B1'!A151),"",'B1'!A151)</f>
        <v/>
      </c>
      <c r="B151" s="159" t="str">
        <f>IF(ISBLANK('B1'!B151),"",'B1'!B151)</f>
        <v/>
      </c>
      <c r="C151" s="278" t="str">
        <f>IF(ISBLANK('B1'!P151),"",'B1'!P151)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IF(ISBLANK('B1'!A152),"",'B1'!A152)</f>
        <v/>
      </c>
      <c r="B152" s="159" t="str">
        <f>IF(ISBLANK('B1'!B152),"",'B1'!B152)</f>
        <v/>
      </c>
      <c r="C152" s="278" t="str">
        <f>IF(ISBLANK('B1'!P152),"",'B1'!P152)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IF(ISBLANK('B1'!A153),"",'B1'!A153)</f>
        <v/>
      </c>
      <c r="B153" s="159" t="str">
        <f>IF(ISBLANK('B1'!B153),"",'B1'!B153)</f>
        <v/>
      </c>
      <c r="C153" s="278" t="str">
        <f>IF(ISBLANK('B1'!P153),"",'B1'!P153)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IF(ISBLANK('B1'!A154),"",'B1'!A154)</f>
        <v/>
      </c>
      <c r="B154" s="159" t="str">
        <f>IF(ISBLANK('B1'!B154),"",'B1'!B154)</f>
        <v/>
      </c>
      <c r="C154" s="278" t="str">
        <f>IF(ISBLANK('B1'!P154),"",'B1'!P154)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IF(ISBLANK('B1'!A155),"",'B1'!A155)</f>
        <v/>
      </c>
      <c r="B155" s="159" t="str">
        <f>IF(ISBLANK('B1'!B155),"",'B1'!B155)</f>
        <v/>
      </c>
      <c r="C155" s="278" t="str">
        <f>IF(ISBLANK('B1'!P155),"",'B1'!P155)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IF(ISBLANK('B1'!A156),"",'B1'!A156)</f>
        <v/>
      </c>
      <c r="B156" s="159" t="str">
        <f>IF(ISBLANK('B1'!B156),"",'B1'!B156)</f>
        <v/>
      </c>
      <c r="C156" s="278" t="str">
        <f>IF(ISBLANK('B1'!P156),"",'B1'!P156)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IF(ISBLANK('B1'!A157),"",'B1'!A157)</f>
        <v/>
      </c>
      <c r="B157" s="159" t="str">
        <f>IF(ISBLANK('B1'!B157),"",'B1'!B157)</f>
        <v/>
      </c>
      <c r="C157" s="278" t="str">
        <f>IF(ISBLANK('B1'!P157),"",'B1'!P157)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IF(ISBLANK('B1'!A158),"",'B1'!A158)</f>
        <v/>
      </c>
      <c r="B158" s="159" t="str">
        <f>IF(ISBLANK('B1'!B158),"",'B1'!B158)</f>
        <v/>
      </c>
      <c r="C158" s="278" t="str">
        <f>IF(ISBLANK('B1'!P158),"",'B1'!P158)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IF(ISBLANK('B1'!A159),"",'B1'!A159)</f>
        <v/>
      </c>
      <c r="B159" s="159" t="str">
        <f>IF(ISBLANK('B1'!B159),"",'B1'!B159)</f>
        <v/>
      </c>
      <c r="C159" s="278" t="str">
        <f>IF(ISBLANK('B1'!P159),"",'B1'!P159)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IF(ISBLANK('B1'!A160),"",'B1'!A160)</f>
        <v/>
      </c>
      <c r="B160" s="159" t="str">
        <f>IF(ISBLANK('B1'!B160),"",'B1'!B160)</f>
        <v/>
      </c>
      <c r="C160" s="278" t="str">
        <f>IF(ISBLANK('B1'!P160),"",'B1'!P160)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IF(ISBLANK('B1'!A161),"",'B1'!A161)</f>
        <v/>
      </c>
      <c r="B161" s="159" t="str">
        <f>IF(ISBLANK('B1'!B161),"",'B1'!B161)</f>
        <v/>
      </c>
      <c r="C161" s="278" t="str">
        <f>IF(ISBLANK('B1'!P161),"",'B1'!P161)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IF(ISBLANK('B1'!A162),"",'B1'!A162)</f>
        <v/>
      </c>
      <c r="B162" s="159" t="str">
        <f>IF(ISBLANK('B1'!B162),"",'B1'!B162)</f>
        <v/>
      </c>
      <c r="C162" s="278" t="str">
        <f>IF(ISBLANK('B1'!P162),"",'B1'!P162)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IF(ISBLANK('B1'!A163),"",'B1'!A163)</f>
        <v/>
      </c>
      <c r="B163" s="159" t="str">
        <f>IF(ISBLANK('B1'!B163),"",'B1'!B163)</f>
        <v/>
      </c>
      <c r="C163" s="278" t="str">
        <f>IF(ISBLANK('B1'!P163),"",'B1'!P163)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IF(ISBLANK('B1'!A164),"",'B1'!A164)</f>
        <v/>
      </c>
      <c r="B164" s="159" t="str">
        <f>IF(ISBLANK('B1'!B164),"",'B1'!B164)</f>
        <v/>
      </c>
      <c r="C164" s="278" t="str">
        <f>IF(ISBLANK('B1'!P164),"",'B1'!P164)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IF(ISBLANK('B1'!A165),"",'B1'!A165)</f>
        <v/>
      </c>
      <c r="B165" s="159" t="str">
        <f>IF(ISBLANK('B1'!B165),"",'B1'!B165)</f>
        <v/>
      </c>
      <c r="C165" s="278" t="str">
        <f>IF(ISBLANK('B1'!P165),"",'B1'!P165)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IF(ISBLANK('B1'!A166),"",'B1'!A166)</f>
        <v/>
      </c>
      <c r="B166" s="159" t="str">
        <f>IF(ISBLANK('B1'!B166),"",'B1'!B166)</f>
        <v/>
      </c>
      <c r="C166" s="278" t="str">
        <f>IF(ISBLANK('B1'!P166),"",'B1'!P166)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IF(ISBLANK('B1'!A167),"",'B1'!A167)</f>
        <v/>
      </c>
      <c r="B167" s="159" t="str">
        <f>IF(ISBLANK('B1'!B167),"",'B1'!B167)</f>
        <v/>
      </c>
      <c r="C167" s="278" t="str">
        <f>IF(ISBLANK('B1'!P167),"",'B1'!P167)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IF(ISBLANK('B1'!A168),"",'B1'!A168)</f>
        <v/>
      </c>
      <c r="B168" s="159" t="str">
        <f>IF(ISBLANK('B1'!B168),"",'B1'!B168)</f>
        <v/>
      </c>
      <c r="C168" s="278" t="str">
        <f>IF(ISBLANK('B1'!P168),"",'B1'!P168)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IF(ISBLANK('B1'!A169),"",'B1'!A169)</f>
        <v/>
      </c>
      <c r="B169" s="159" t="str">
        <f>IF(ISBLANK('B1'!B169),"",'B1'!B169)</f>
        <v/>
      </c>
      <c r="C169" s="278" t="str">
        <f>IF(ISBLANK('B1'!P169),"",'B1'!P169)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IF(ISBLANK('B1'!A170),"",'B1'!A170)</f>
        <v/>
      </c>
      <c r="B170" s="159" t="str">
        <f>IF(ISBLANK('B1'!B170),"",'B1'!B170)</f>
        <v/>
      </c>
      <c r="C170" s="278" t="str">
        <f>IF(ISBLANK('B1'!P170),"",'B1'!P170)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IF(ISBLANK('B1'!A171),"",'B1'!A171)</f>
        <v/>
      </c>
      <c r="B171" s="159" t="str">
        <f>IF(ISBLANK('B1'!B171),"",'B1'!B171)</f>
        <v/>
      </c>
      <c r="C171" s="278" t="str">
        <f>IF(ISBLANK('B1'!P171),"",'B1'!P171)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IF(ISBLANK('B1'!A172),"",'B1'!A172)</f>
        <v/>
      </c>
      <c r="B172" s="159" t="str">
        <f>IF(ISBLANK('B1'!B172),"",'B1'!B172)</f>
        <v/>
      </c>
      <c r="C172" s="278" t="str">
        <f>IF(ISBLANK('B1'!P172),"",'B1'!P172)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IF(ISBLANK('B1'!A173),"",'B1'!A173)</f>
        <v/>
      </c>
      <c r="B173" s="159" t="str">
        <f>IF(ISBLANK('B1'!B173),"",'B1'!B173)</f>
        <v/>
      </c>
      <c r="C173" s="278" t="str">
        <f>IF(ISBLANK('B1'!P173),"",'B1'!P173)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IF(ISBLANK('B1'!A174),"",'B1'!A174)</f>
        <v/>
      </c>
      <c r="B174" s="159" t="str">
        <f>IF(ISBLANK('B1'!B174),"",'B1'!B174)</f>
        <v/>
      </c>
      <c r="C174" s="278" t="str">
        <f>IF(ISBLANK('B1'!P174),"",'B1'!P174)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IF(ISBLANK('B1'!A175),"",'B1'!A175)</f>
        <v/>
      </c>
      <c r="B175" s="159" t="str">
        <f>IF(ISBLANK('B1'!B175),"",'B1'!B175)</f>
        <v/>
      </c>
      <c r="C175" s="278" t="str">
        <f>IF(ISBLANK('B1'!P175),"",'B1'!P175)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IF(ISBLANK('B1'!A176),"",'B1'!A176)</f>
        <v/>
      </c>
      <c r="B176" s="159" t="str">
        <f>IF(ISBLANK('B1'!B176),"",'B1'!B176)</f>
        <v/>
      </c>
      <c r="C176" s="278" t="str">
        <f>IF(ISBLANK('B1'!P176),"",'B1'!P176)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IF(ISBLANK('B1'!A177),"",'B1'!A177)</f>
        <v/>
      </c>
      <c r="B177" s="159" t="str">
        <f>IF(ISBLANK('B1'!B177),"",'B1'!B177)</f>
        <v/>
      </c>
      <c r="C177" s="278" t="str">
        <f>IF(ISBLANK('B1'!P177),"",'B1'!P177)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IF(ISBLANK('B1'!A178),"",'B1'!A178)</f>
        <v/>
      </c>
      <c r="B178" s="159" t="str">
        <f>IF(ISBLANK('B1'!B178),"",'B1'!B178)</f>
        <v/>
      </c>
      <c r="C178" s="278" t="str">
        <f>IF(ISBLANK('B1'!P178),"",'B1'!P178)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IF(ISBLANK('B1'!A179),"",'B1'!A179)</f>
        <v/>
      </c>
      <c r="B179" s="159" t="str">
        <f>IF(ISBLANK('B1'!B179),"",'B1'!B179)</f>
        <v/>
      </c>
      <c r="C179" s="278" t="str">
        <f>IF(ISBLANK('B1'!P179),"",'B1'!P179)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IF(ISBLANK('B1'!A180),"",'B1'!A180)</f>
        <v/>
      </c>
      <c r="B180" s="159" t="str">
        <f>IF(ISBLANK('B1'!B180),"",'B1'!B180)</f>
        <v/>
      </c>
      <c r="C180" s="278" t="str">
        <f>IF(ISBLANK('B1'!P180),"",'B1'!P180)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IF(ISBLANK('B1'!A181),"",'B1'!A181)</f>
        <v/>
      </c>
      <c r="B181" s="159" t="str">
        <f>IF(ISBLANK('B1'!B181),"",'B1'!B181)</f>
        <v/>
      </c>
      <c r="C181" s="278" t="str">
        <f>IF(ISBLANK('B1'!P181),"",'B1'!P181)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IF(ISBLANK('B1'!A182),"",'B1'!A182)</f>
        <v/>
      </c>
      <c r="B182" s="159" t="str">
        <f>IF(ISBLANK('B1'!B182),"",'B1'!B182)</f>
        <v/>
      </c>
      <c r="C182" s="278" t="str">
        <f>IF(ISBLANK('B1'!P182),"",'B1'!P182)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IF(ISBLANK('B1'!A183),"",'B1'!A183)</f>
        <v/>
      </c>
      <c r="B183" s="159" t="str">
        <f>IF(ISBLANK('B1'!B183),"",'B1'!B183)</f>
        <v/>
      </c>
      <c r="C183" s="278" t="str">
        <f>IF(ISBLANK('B1'!P183),"",'B1'!P183)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IF(ISBLANK('B1'!A184),"",'B1'!A184)</f>
        <v/>
      </c>
      <c r="B184" s="159" t="str">
        <f>IF(ISBLANK('B1'!B184),"",'B1'!B184)</f>
        <v/>
      </c>
      <c r="C184" s="278" t="str">
        <f>IF(ISBLANK('B1'!P184),"",'B1'!P184)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IF(ISBLANK('B1'!A185),"",'B1'!A185)</f>
        <v/>
      </c>
      <c r="B185" s="159" t="str">
        <f>IF(ISBLANK('B1'!B185),"",'B1'!B185)</f>
        <v/>
      </c>
      <c r="C185" s="278" t="str">
        <f>IF(ISBLANK('B1'!P185),"",'B1'!P185)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IF(ISBLANK('B1'!A186),"",'B1'!A186)</f>
        <v/>
      </c>
      <c r="B186" s="159" t="str">
        <f>IF(ISBLANK('B1'!B186),"",'B1'!B186)</f>
        <v/>
      </c>
      <c r="C186" s="278" t="str">
        <f>IF(ISBLANK('B1'!P186),"",'B1'!P186)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IF(ISBLANK('B1'!A187),"",'B1'!A187)</f>
        <v/>
      </c>
      <c r="B187" s="159" t="str">
        <f>IF(ISBLANK('B1'!B187),"",'B1'!B187)</f>
        <v/>
      </c>
      <c r="C187" s="278" t="str">
        <f>IF(ISBLANK('B1'!P187),"",'B1'!P187)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IF(ISBLANK('B1'!A188),"",'B1'!A188)</f>
        <v/>
      </c>
      <c r="B188" s="159" t="str">
        <f>IF(ISBLANK('B1'!B188),"",'B1'!B188)</f>
        <v/>
      </c>
      <c r="C188" s="278" t="str">
        <f>IF(ISBLANK('B1'!P188),"",'B1'!P188)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IF(ISBLANK('B1'!A189),"",'B1'!A189)</f>
        <v/>
      </c>
      <c r="B189" s="159" t="str">
        <f>IF(ISBLANK('B1'!B189),"",'B1'!B189)</f>
        <v/>
      </c>
      <c r="C189" s="278" t="str">
        <f>IF(ISBLANK('B1'!P189),"",'B1'!P189)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IF(ISBLANK('B1'!A190),"",'B1'!A190)</f>
        <v/>
      </c>
      <c r="B190" s="159" t="str">
        <f>IF(ISBLANK('B1'!B190),"",'B1'!B190)</f>
        <v/>
      </c>
      <c r="C190" s="278" t="str">
        <f>IF(ISBLANK('B1'!P190),"",'B1'!P190)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IF(ISBLANK('B1'!A191),"",'B1'!A191)</f>
        <v/>
      </c>
      <c r="B191" s="159" t="str">
        <f>IF(ISBLANK('B1'!B191),"",'B1'!B191)</f>
        <v/>
      </c>
      <c r="C191" s="278" t="str">
        <f>IF(ISBLANK('B1'!P191),"",'B1'!P191)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IF(ISBLANK('B1'!A192),"",'B1'!A192)</f>
        <v/>
      </c>
      <c r="B192" s="159" t="str">
        <f>IF(ISBLANK('B1'!B192),"",'B1'!B192)</f>
        <v/>
      </c>
      <c r="C192" s="278" t="str">
        <f>IF(ISBLANK('B1'!P192),"",'B1'!P192)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IF(ISBLANK('B1'!A193),"",'B1'!A193)</f>
        <v/>
      </c>
      <c r="B193" s="159" t="str">
        <f>IF(ISBLANK('B1'!B193),"",'B1'!B193)</f>
        <v/>
      </c>
      <c r="C193" s="278" t="str">
        <f>IF(ISBLANK('B1'!P193),"",'B1'!P193)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IF(ISBLANK('B1'!A194),"",'B1'!A194)</f>
        <v/>
      </c>
      <c r="B194" s="159" t="str">
        <f>IF(ISBLANK('B1'!B194),"",'B1'!B194)</f>
        <v/>
      </c>
      <c r="C194" s="278" t="str">
        <f>IF(ISBLANK('B1'!P194),"",'B1'!P194)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IF(ISBLANK('B1'!A195),"",'B1'!A195)</f>
        <v/>
      </c>
      <c r="B195" s="159" t="str">
        <f>IF(ISBLANK('B1'!B195),"",'B1'!B195)</f>
        <v/>
      </c>
      <c r="C195" s="278" t="str">
        <f>IF(ISBLANK('B1'!P195),"",'B1'!P195)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IF(ISBLANK('B1'!A196),"",'B1'!A196)</f>
        <v/>
      </c>
      <c r="B196" s="160" t="str">
        <f>IF(ISBLANK('B1'!B196),"",'B1'!B196)</f>
        <v/>
      </c>
      <c r="C196" s="279" t="str">
        <f>IF(ISBLANK('B1'!P196),"",'B1'!P196)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E196"/>
  <sheetViews>
    <sheetView zoomScaleNormal="100" workbookViewId="0">
      <selection activeCell="L20" sqref="L20"/>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20" t="s">
        <v>295</v>
      </c>
      <c r="B9" s="1120"/>
      <c r="C9" s="1120"/>
      <c r="D9" s="42"/>
      <c r="E9" s="42"/>
      <c r="F9" s="42"/>
      <c r="G9" s="42"/>
      <c r="H9" s="42"/>
      <c r="I9" s="42"/>
      <c r="J9" s="42"/>
      <c r="K9" s="42"/>
      <c r="L9" s="42"/>
      <c r="M9" s="42"/>
      <c r="N9" s="42"/>
      <c r="O9" s="42"/>
      <c r="P9" s="42"/>
      <c r="Q9" s="42"/>
      <c r="R9" s="42"/>
      <c r="S9" s="42"/>
      <c r="T9" s="42"/>
      <c r="U9" s="42"/>
    </row>
    <row r="10" spans="1:31" ht="18.75" x14ac:dyDescent="0.25">
      <c r="A10" s="1120" t="s">
        <v>283</v>
      </c>
      <c r="B10" s="1120"/>
      <c r="C10" s="1120"/>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7" t="s">
        <v>839</v>
      </c>
      <c r="B12" s="1136" t="s">
        <v>193</v>
      </c>
      <c r="C12" s="1280" t="s">
        <v>834</v>
      </c>
      <c r="D12" s="1276" t="s">
        <v>838</v>
      </c>
      <c r="E12" s="1277"/>
      <c r="F12" s="1277"/>
      <c r="G12" s="1277"/>
      <c r="H12" s="1277"/>
      <c r="I12" s="1277"/>
      <c r="J12" s="1277"/>
      <c r="K12" s="1277"/>
      <c r="L12" s="1277"/>
      <c r="M12" s="1277"/>
      <c r="N12" s="1277"/>
      <c r="O12" s="1277"/>
      <c r="P12" s="1277"/>
      <c r="Q12" s="1277"/>
      <c r="R12" s="1277"/>
      <c r="S12" s="1277"/>
      <c r="T12" s="1277"/>
      <c r="U12" s="1278"/>
    </row>
    <row r="13" spans="1:31" x14ac:dyDescent="0.25">
      <c r="A13" s="1148"/>
      <c r="B13" s="1137"/>
      <c r="C13" s="1281"/>
      <c r="D13" s="1267" t="s">
        <v>279</v>
      </c>
      <c r="E13" s="1279"/>
      <c r="F13" s="1279"/>
      <c r="G13" s="1279"/>
      <c r="H13" s="1279"/>
      <c r="I13" s="1268"/>
      <c r="J13" s="1267" t="s">
        <v>168</v>
      </c>
      <c r="K13" s="1279"/>
      <c r="L13" s="1268"/>
      <c r="M13" s="1267" t="s">
        <v>278</v>
      </c>
      <c r="N13" s="1279"/>
      <c r="O13" s="1279"/>
      <c r="P13" s="1268"/>
      <c r="Q13" s="1273" t="s">
        <v>280</v>
      </c>
      <c r="R13" s="1274"/>
      <c r="S13" s="1274"/>
      <c r="T13" s="1274"/>
      <c r="U13" s="1275"/>
    </row>
    <row r="14" spans="1:31" ht="51.75" customHeight="1" thickBot="1" x14ac:dyDescent="0.3">
      <c r="A14" s="1148"/>
      <c r="B14" s="1137"/>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149"/>
      <c r="B15" s="1138"/>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96">
        <f>SUM(D17:D196)</f>
        <v>0</v>
      </c>
      <c r="E16" s="96">
        <f t="shared" ref="E16:U16" si="0">SUM(E17:E196)</f>
        <v>0</v>
      </c>
      <c r="F16" s="96">
        <f t="shared" si="0"/>
        <v>0</v>
      </c>
      <c r="G16" s="96">
        <f t="shared" si="0"/>
        <v>0</v>
      </c>
      <c r="H16" s="96">
        <f t="shared" si="0"/>
        <v>0</v>
      </c>
      <c r="I16" s="96">
        <f t="shared" si="0"/>
        <v>0</v>
      </c>
      <c r="J16" s="96">
        <f t="shared" si="0"/>
        <v>0</v>
      </c>
      <c r="K16" s="96">
        <f t="shared" si="0"/>
        <v>0</v>
      </c>
      <c r="L16" s="96">
        <f t="shared" si="0"/>
        <v>0</v>
      </c>
      <c r="M16" s="96">
        <f t="shared" si="0"/>
        <v>0</v>
      </c>
      <c r="N16" s="96">
        <f t="shared" si="0"/>
        <v>0</v>
      </c>
      <c r="O16" s="96">
        <f t="shared" si="0"/>
        <v>0</v>
      </c>
      <c r="P16" s="96">
        <f t="shared" si="0"/>
        <v>0</v>
      </c>
      <c r="Q16" s="96">
        <f t="shared" si="0"/>
        <v>0</v>
      </c>
      <c r="R16" s="96">
        <f t="shared" si="0"/>
        <v>0</v>
      </c>
      <c r="S16" s="96">
        <f t="shared" si="0"/>
        <v>0</v>
      </c>
      <c r="T16" s="96">
        <f t="shared" si="0"/>
        <v>0</v>
      </c>
      <c r="U16" s="96">
        <f t="shared" si="0"/>
        <v>0</v>
      </c>
    </row>
    <row r="17" spans="1:31" x14ac:dyDescent="0.25">
      <c r="A17" s="155" t="str">
        <f>IF(ISBLANK('C1'!A17),"",'C1'!A17)</f>
        <v/>
      </c>
      <c r="B17" s="158" t="str">
        <f>IF(ISBLANK('C1'!B17),"",'C1'!B17)</f>
        <v/>
      </c>
      <c r="C17" s="277" t="str">
        <f>IF(ISBLANK('C1'!R17),"",'C1'!R17)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IF(ISBLANK('C1'!A18),"",'C1'!A18)</f>
        <v/>
      </c>
      <c r="B18" s="159" t="str">
        <f>IF(ISBLANK('C1'!B18),"",'C1'!B18)</f>
        <v/>
      </c>
      <c r="C18" s="278" t="str">
        <f>IF(ISBLANK('C1'!R18),"",'C1'!R18)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IF(ISBLANK('C1'!A19),"",'C1'!A19)</f>
        <v/>
      </c>
      <c r="B19" s="159" t="str">
        <f>IF(ISBLANK('C1'!B19),"",'C1'!B19)</f>
        <v/>
      </c>
      <c r="C19" s="278" t="str">
        <f>IF(ISBLANK('C1'!R19),"",'C1'!R19)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IF(ISBLANK('C1'!A20),"",'C1'!A20)</f>
        <v/>
      </c>
      <c r="B20" s="159" t="str">
        <f>IF(ISBLANK('C1'!B20),"",'C1'!B20)</f>
        <v/>
      </c>
      <c r="C20" s="278" t="str">
        <f>IF(ISBLANK('C1'!R20),"",'C1'!R20)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IF(ISBLANK('C1'!A21),"",'C1'!A21)</f>
        <v/>
      </c>
      <c r="B21" s="159" t="str">
        <f>IF(ISBLANK('C1'!B21),"",'C1'!B21)</f>
        <v/>
      </c>
      <c r="C21" s="278" t="str">
        <f>IF(ISBLANK('C1'!R21),"",'C1'!R21)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IF(ISBLANK('C1'!A22),"",'C1'!A22)</f>
        <v/>
      </c>
      <c r="B22" s="159" t="str">
        <f>IF(ISBLANK('C1'!B22),"",'C1'!B22)</f>
        <v/>
      </c>
      <c r="C22" s="278" t="str">
        <f>IF(ISBLANK('C1'!R22),"",'C1'!R22)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IF(ISBLANK('C1'!A23),"",'C1'!A23)</f>
        <v/>
      </c>
      <c r="B23" s="159" t="str">
        <f>IF(ISBLANK('C1'!B23),"",'C1'!B23)</f>
        <v/>
      </c>
      <c r="C23" s="278" t="str">
        <f>IF(ISBLANK('C1'!R23),"",'C1'!R23)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IF(ISBLANK('C1'!A24),"",'C1'!A24)</f>
        <v/>
      </c>
      <c r="B24" s="159" t="str">
        <f>IF(ISBLANK('C1'!B24),"",'C1'!B24)</f>
        <v/>
      </c>
      <c r="C24" s="278" t="str">
        <f>IF(ISBLANK('C1'!R24),"",'C1'!R24)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IF(ISBLANK('C1'!A25),"",'C1'!A25)</f>
        <v/>
      </c>
      <c r="B25" s="159" t="str">
        <f>IF(ISBLANK('C1'!B25),"",'C1'!B25)</f>
        <v/>
      </c>
      <c r="C25" s="278" t="str">
        <f>IF(ISBLANK('C1'!R25),"",'C1'!R25)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IF(ISBLANK('C1'!A26),"",'C1'!A26)</f>
        <v/>
      </c>
      <c r="B26" s="159" t="str">
        <f>IF(ISBLANK('C1'!B26),"",'C1'!B26)</f>
        <v/>
      </c>
      <c r="C26" s="278" t="str">
        <f>IF(ISBLANK('C1'!R26),"",'C1'!R26)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IF(ISBLANK('C1'!A27),"",'C1'!A27)</f>
        <v/>
      </c>
      <c r="B27" s="159" t="str">
        <f>IF(ISBLANK('C1'!B27),"",'C1'!B27)</f>
        <v/>
      </c>
      <c r="C27" s="278" t="str">
        <f>IF(ISBLANK('C1'!R27),"",'C1'!R27)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IF(ISBLANK('C1'!A28),"",'C1'!A28)</f>
        <v/>
      </c>
      <c r="B28" s="159" t="str">
        <f>IF(ISBLANK('C1'!B28),"",'C1'!B28)</f>
        <v/>
      </c>
      <c r="C28" s="278" t="str">
        <f>IF(ISBLANK('C1'!R28),"",'C1'!R28)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IF(ISBLANK('C1'!A29),"",'C1'!A29)</f>
        <v/>
      </c>
      <c r="B29" s="159" t="str">
        <f>IF(ISBLANK('C1'!B29),"",'C1'!B29)</f>
        <v/>
      </c>
      <c r="C29" s="278" t="str">
        <f>IF(ISBLANK('C1'!R29),"",'C1'!R29)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IF(ISBLANK('C1'!A30),"",'C1'!A30)</f>
        <v/>
      </c>
      <c r="B30" s="159" t="str">
        <f>IF(ISBLANK('C1'!B30),"",'C1'!B30)</f>
        <v/>
      </c>
      <c r="C30" s="278" t="str">
        <f>IF(ISBLANK('C1'!R30),"",'C1'!R30)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IF(ISBLANK('C1'!A31),"",'C1'!A31)</f>
        <v/>
      </c>
      <c r="B31" s="159" t="str">
        <f>IF(ISBLANK('C1'!B31),"",'C1'!B31)</f>
        <v/>
      </c>
      <c r="C31" s="278" t="str">
        <f>IF(ISBLANK('C1'!R31),"",'C1'!R31)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IF(ISBLANK('C1'!A32),"",'C1'!A32)</f>
        <v/>
      </c>
      <c r="B32" s="159" t="str">
        <f>IF(ISBLANK('C1'!B32),"",'C1'!B32)</f>
        <v/>
      </c>
      <c r="C32" s="278" t="str">
        <f>IF(ISBLANK('C1'!R32),"",'C1'!R32)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IF(ISBLANK('C1'!A33),"",'C1'!A33)</f>
        <v/>
      </c>
      <c r="B33" s="159" t="str">
        <f>IF(ISBLANK('C1'!B33),"",'C1'!B33)</f>
        <v/>
      </c>
      <c r="C33" s="278" t="str">
        <f>IF(ISBLANK('C1'!R33),"",'C1'!R33)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IF(ISBLANK('C1'!A34),"",'C1'!A34)</f>
        <v/>
      </c>
      <c r="B34" s="159" t="str">
        <f>IF(ISBLANK('C1'!B34),"",'C1'!B34)</f>
        <v/>
      </c>
      <c r="C34" s="278" t="str">
        <f>IF(ISBLANK('C1'!R34),"",'C1'!R34)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IF(ISBLANK('C1'!A35),"",'C1'!A35)</f>
        <v/>
      </c>
      <c r="B35" s="159" t="str">
        <f>IF(ISBLANK('C1'!B35),"",'C1'!B35)</f>
        <v/>
      </c>
      <c r="C35" s="278" t="str">
        <f>IF(ISBLANK('C1'!R35),"",'C1'!R35)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IF(ISBLANK('C1'!A36),"",'C1'!A36)</f>
        <v/>
      </c>
      <c r="B36" s="159" t="str">
        <f>IF(ISBLANK('C1'!B36),"",'C1'!B36)</f>
        <v/>
      </c>
      <c r="C36" s="278" t="str">
        <f>IF(ISBLANK('C1'!R36),"",'C1'!R36)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IF(ISBLANK('C1'!A37),"",'C1'!A37)</f>
        <v/>
      </c>
      <c r="B37" s="159" t="str">
        <f>IF(ISBLANK('C1'!B37),"",'C1'!B37)</f>
        <v/>
      </c>
      <c r="C37" s="278" t="str">
        <f>IF(ISBLANK('C1'!R37),"",'C1'!R37)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IF(ISBLANK('C1'!A38),"",'C1'!A38)</f>
        <v/>
      </c>
      <c r="B38" s="159" t="str">
        <f>IF(ISBLANK('C1'!B38),"",'C1'!B38)</f>
        <v/>
      </c>
      <c r="C38" s="278" t="str">
        <f>IF(ISBLANK('C1'!R38),"",'C1'!R38)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IF(ISBLANK('C1'!A39),"",'C1'!A39)</f>
        <v/>
      </c>
      <c r="B39" s="159" t="str">
        <f>IF(ISBLANK('C1'!B39),"",'C1'!B39)</f>
        <v/>
      </c>
      <c r="C39" s="278" t="str">
        <f>IF(ISBLANK('C1'!R39),"",'C1'!R39)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IF(ISBLANK('C1'!A40),"",'C1'!A40)</f>
        <v/>
      </c>
      <c r="B40" s="159" t="str">
        <f>IF(ISBLANK('C1'!B40),"",'C1'!B40)</f>
        <v/>
      </c>
      <c r="C40" s="278" t="str">
        <f>IF(ISBLANK('C1'!R40),"",'C1'!R40)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IF(ISBLANK('C1'!A41),"",'C1'!A41)</f>
        <v/>
      </c>
      <c r="B41" s="159" t="str">
        <f>IF(ISBLANK('C1'!B41),"",'C1'!B41)</f>
        <v/>
      </c>
      <c r="C41" s="278" t="str">
        <f>IF(ISBLANK('C1'!R41),"",'C1'!R41)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IF(ISBLANK('C1'!A42),"",'C1'!A42)</f>
        <v/>
      </c>
      <c r="B42" s="159" t="str">
        <f>IF(ISBLANK('C1'!B42),"",'C1'!B42)</f>
        <v/>
      </c>
      <c r="C42" s="278" t="str">
        <f>IF(ISBLANK('C1'!R42),"",'C1'!R42)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IF(ISBLANK('C1'!A43),"",'C1'!A43)</f>
        <v/>
      </c>
      <c r="B43" s="159" t="str">
        <f>IF(ISBLANK('C1'!B43),"",'C1'!B43)</f>
        <v/>
      </c>
      <c r="C43" s="278" t="str">
        <f>IF(ISBLANK('C1'!R43),"",'C1'!R43)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IF(ISBLANK('C1'!A44),"",'C1'!A44)</f>
        <v/>
      </c>
      <c r="B44" s="159" t="str">
        <f>IF(ISBLANK('C1'!B44),"",'C1'!B44)</f>
        <v/>
      </c>
      <c r="C44" s="278" t="str">
        <f>IF(ISBLANK('C1'!R44),"",'C1'!R44)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IF(ISBLANK('C1'!A45),"",'C1'!A45)</f>
        <v/>
      </c>
      <c r="B45" s="159" t="str">
        <f>IF(ISBLANK('C1'!B45),"",'C1'!B45)</f>
        <v/>
      </c>
      <c r="C45" s="278" t="str">
        <f>IF(ISBLANK('C1'!R45),"",'C1'!R45)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IF(ISBLANK('C1'!A46),"",'C1'!A46)</f>
        <v/>
      </c>
      <c r="B46" s="159" t="str">
        <f>IF(ISBLANK('C1'!B46),"",'C1'!B46)</f>
        <v/>
      </c>
      <c r="C46" s="278" t="str">
        <f>IF(ISBLANK('C1'!R46),"",'C1'!R46)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IF(ISBLANK('C1'!A47),"",'C1'!A47)</f>
        <v/>
      </c>
      <c r="B47" s="159" t="str">
        <f>IF(ISBLANK('C1'!B47),"",'C1'!B47)</f>
        <v/>
      </c>
      <c r="C47" s="278" t="str">
        <f>IF(ISBLANK('C1'!R47),"",'C1'!R47)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IF(ISBLANK('C1'!A48),"",'C1'!A48)</f>
        <v/>
      </c>
      <c r="B48" s="159" t="str">
        <f>IF(ISBLANK('C1'!B48),"",'C1'!B48)</f>
        <v/>
      </c>
      <c r="C48" s="278" t="str">
        <f>IF(ISBLANK('C1'!R48),"",'C1'!R48)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IF(ISBLANK('C1'!A49),"",'C1'!A49)</f>
        <v/>
      </c>
      <c r="B49" s="159" t="str">
        <f>IF(ISBLANK('C1'!B49),"",'C1'!B49)</f>
        <v/>
      </c>
      <c r="C49" s="278" t="str">
        <f>IF(ISBLANK('C1'!R49),"",'C1'!R49)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IF(ISBLANK('C1'!A50),"",'C1'!A50)</f>
        <v/>
      </c>
      <c r="B50" s="159" t="str">
        <f>IF(ISBLANK('C1'!B50),"",'C1'!B50)</f>
        <v/>
      </c>
      <c r="C50" s="278" t="str">
        <f>IF(ISBLANK('C1'!R50),"",'C1'!R50)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IF(ISBLANK('C1'!A51),"",'C1'!A51)</f>
        <v/>
      </c>
      <c r="B51" s="159" t="str">
        <f>IF(ISBLANK('C1'!B51),"",'C1'!B51)</f>
        <v/>
      </c>
      <c r="C51" s="278" t="str">
        <f>IF(ISBLANK('C1'!R51),"",'C1'!R51)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IF(ISBLANK('C1'!A52),"",'C1'!A52)</f>
        <v/>
      </c>
      <c r="B52" s="159" t="str">
        <f>IF(ISBLANK('C1'!B52),"",'C1'!B52)</f>
        <v/>
      </c>
      <c r="C52" s="278" t="str">
        <f>IF(ISBLANK('C1'!R52),"",'C1'!R52)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IF(ISBLANK('C1'!A53),"",'C1'!A53)</f>
        <v/>
      </c>
      <c r="B53" s="159" t="str">
        <f>IF(ISBLANK('C1'!B53),"",'C1'!B53)</f>
        <v/>
      </c>
      <c r="C53" s="278" t="str">
        <f>IF(ISBLANK('C1'!R53),"",'C1'!R53)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IF(ISBLANK('C1'!A54),"",'C1'!A54)</f>
        <v/>
      </c>
      <c r="B54" s="159" t="str">
        <f>IF(ISBLANK('C1'!B54),"",'C1'!B54)</f>
        <v/>
      </c>
      <c r="C54" s="278" t="str">
        <f>IF(ISBLANK('C1'!R54),"",'C1'!R54)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IF(ISBLANK('C1'!A55),"",'C1'!A55)</f>
        <v/>
      </c>
      <c r="B55" s="159" t="str">
        <f>IF(ISBLANK('C1'!B55),"",'C1'!B55)</f>
        <v/>
      </c>
      <c r="C55" s="278" t="str">
        <f>IF(ISBLANK('C1'!R55),"",'C1'!R55)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IF(ISBLANK('C1'!A56),"",'C1'!A56)</f>
        <v/>
      </c>
      <c r="B56" s="159" t="str">
        <f>IF(ISBLANK('C1'!B56),"",'C1'!B56)</f>
        <v/>
      </c>
      <c r="C56" s="278" t="str">
        <f>IF(ISBLANK('C1'!R56),"",'C1'!R56)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IF(ISBLANK('C1'!A57),"",'C1'!A57)</f>
        <v/>
      </c>
      <c r="B57" s="159" t="str">
        <f>IF(ISBLANK('C1'!B57),"",'C1'!B57)</f>
        <v/>
      </c>
      <c r="C57" s="278" t="str">
        <f>IF(ISBLANK('C1'!R57),"",'C1'!R57)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IF(ISBLANK('C1'!A58),"",'C1'!A58)</f>
        <v/>
      </c>
      <c r="B58" s="159" t="str">
        <f>IF(ISBLANK('C1'!B58),"",'C1'!B58)</f>
        <v/>
      </c>
      <c r="C58" s="278" t="str">
        <f>IF(ISBLANK('C1'!R58),"",'C1'!R58)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IF(ISBLANK('C1'!A59),"",'C1'!A59)</f>
        <v/>
      </c>
      <c r="B59" s="159" t="str">
        <f>IF(ISBLANK('C1'!B59),"",'C1'!B59)</f>
        <v/>
      </c>
      <c r="C59" s="278" t="str">
        <f>IF(ISBLANK('C1'!R59),"",'C1'!R59)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IF(ISBLANK('C1'!A60),"",'C1'!A60)</f>
        <v/>
      </c>
      <c r="B60" s="159" t="str">
        <f>IF(ISBLANK('C1'!B60),"",'C1'!B60)</f>
        <v/>
      </c>
      <c r="C60" s="278" t="str">
        <f>IF(ISBLANK('C1'!R60),"",'C1'!R60)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IF(ISBLANK('C1'!A61),"",'C1'!A61)</f>
        <v/>
      </c>
      <c r="B61" s="159" t="str">
        <f>IF(ISBLANK('C1'!B61),"",'C1'!B61)</f>
        <v/>
      </c>
      <c r="C61" s="278" t="str">
        <f>IF(ISBLANK('C1'!R61),"",'C1'!R61)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IF(ISBLANK('C1'!A62),"",'C1'!A62)</f>
        <v/>
      </c>
      <c r="B62" s="159" t="str">
        <f>IF(ISBLANK('C1'!B62),"",'C1'!B62)</f>
        <v/>
      </c>
      <c r="C62" s="278" t="str">
        <f>IF(ISBLANK('C1'!R62),"",'C1'!R62)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IF(ISBLANK('C1'!A63),"",'C1'!A63)</f>
        <v/>
      </c>
      <c r="B63" s="159" t="str">
        <f>IF(ISBLANK('C1'!B63),"",'C1'!B63)</f>
        <v/>
      </c>
      <c r="C63" s="278" t="str">
        <f>IF(ISBLANK('C1'!R63),"",'C1'!R63)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IF(ISBLANK('C1'!A64),"",'C1'!A64)</f>
        <v/>
      </c>
      <c r="B64" s="159" t="str">
        <f>IF(ISBLANK('C1'!B64),"",'C1'!B64)</f>
        <v/>
      </c>
      <c r="C64" s="278" t="str">
        <f>IF(ISBLANK('C1'!R64),"",'C1'!R64)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IF(ISBLANK('C1'!A65),"",'C1'!A65)</f>
        <v/>
      </c>
      <c r="B65" s="159" t="str">
        <f>IF(ISBLANK('C1'!B65),"",'C1'!B65)</f>
        <v/>
      </c>
      <c r="C65" s="278" t="str">
        <f>IF(ISBLANK('C1'!R65),"",'C1'!R65)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IF(ISBLANK('C1'!A66),"",'C1'!A66)</f>
        <v/>
      </c>
      <c r="B66" s="159" t="str">
        <f>IF(ISBLANK('C1'!B66),"",'C1'!B66)</f>
        <v/>
      </c>
      <c r="C66" s="278" t="str">
        <f>IF(ISBLANK('C1'!R66),"",'C1'!R66)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IF(ISBLANK('C1'!A67),"",'C1'!A67)</f>
        <v/>
      </c>
      <c r="B67" s="159" t="str">
        <f>IF(ISBLANK('C1'!B67),"",'C1'!B67)</f>
        <v/>
      </c>
      <c r="C67" s="278" t="str">
        <f>IF(ISBLANK('C1'!R67),"",'C1'!R67)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IF(ISBLANK('C1'!A68),"",'C1'!A68)</f>
        <v/>
      </c>
      <c r="B68" s="159" t="str">
        <f>IF(ISBLANK('C1'!B68),"",'C1'!B68)</f>
        <v/>
      </c>
      <c r="C68" s="278" t="str">
        <f>IF(ISBLANK('C1'!R68),"",'C1'!R68)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IF(ISBLANK('C1'!A69),"",'C1'!A69)</f>
        <v/>
      </c>
      <c r="B69" s="159" t="str">
        <f>IF(ISBLANK('C1'!B69),"",'C1'!B69)</f>
        <v/>
      </c>
      <c r="C69" s="278" t="str">
        <f>IF(ISBLANK('C1'!R69),"",'C1'!R69)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IF(ISBLANK('C1'!A70),"",'C1'!A70)</f>
        <v/>
      </c>
      <c r="B70" s="159" t="str">
        <f>IF(ISBLANK('C1'!B70),"",'C1'!B70)</f>
        <v/>
      </c>
      <c r="C70" s="278" t="str">
        <f>IF(ISBLANK('C1'!R70),"",'C1'!R70)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IF(ISBLANK('C1'!A71),"",'C1'!A71)</f>
        <v/>
      </c>
      <c r="B71" s="159" t="str">
        <f>IF(ISBLANK('C1'!B71),"",'C1'!B71)</f>
        <v/>
      </c>
      <c r="C71" s="278" t="str">
        <f>IF(ISBLANK('C1'!R71),"",'C1'!R71)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IF(ISBLANK('C1'!A72),"",'C1'!A72)</f>
        <v/>
      </c>
      <c r="B72" s="159" t="str">
        <f>IF(ISBLANK('C1'!B72),"",'C1'!B72)</f>
        <v/>
      </c>
      <c r="C72" s="278" t="str">
        <f>IF(ISBLANK('C1'!R72),"",'C1'!R72)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IF(ISBLANK('C1'!A73),"",'C1'!A73)</f>
        <v/>
      </c>
      <c r="B73" s="159" t="str">
        <f>IF(ISBLANK('C1'!B73),"",'C1'!B73)</f>
        <v/>
      </c>
      <c r="C73" s="278" t="str">
        <f>IF(ISBLANK('C1'!R73),"",'C1'!R73)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IF(ISBLANK('C1'!A74),"",'C1'!A74)</f>
        <v/>
      </c>
      <c r="B74" s="159" t="str">
        <f>IF(ISBLANK('C1'!B74),"",'C1'!B74)</f>
        <v/>
      </c>
      <c r="C74" s="278" t="str">
        <f>IF(ISBLANK('C1'!R74),"",'C1'!R74)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IF(ISBLANK('C1'!A75),"",'C1'!A75)</f>
        <v/>
      </c>
      <c r="B75" s="159" t="str">
        <f>IF(ISBLANK('C1'!B75),"",'C1'!B75)</f>
        <v/>
      </c>
      <c r="C75" s="278" t="str">
        <f>IF(ISBLANK('C1'!R75),"",'C1'!R75)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IF(ISBLANK('C1'!A76),"",'C1'!A76)</f>
        <v/>
      </c>
      <c r="B76" s="159" t="str">
        <f>IF(ISBLANK('C1'!B76),"",'C1'!B76)</f>
        <v/>
      </c>
      <c r="C76" s="278" t="str">
        <f>IF(ISBLANK('C1'!R76),"",'C1'!R76)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IF(ISBLANK('C1'!A77),"",'C1'!A77)</f>
        <v/>
      </c>
      <c r="B77" s="159" t="str">
        <f>IF(ISBLANK('C1'!B77),"",'C1'!B77)</f>
        <v/>
      </c>
      <c r="C77" s="278" t="str">
        <f>IF(ISBLANK('C1'!R77),"",'C1'!R77)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IF(ISBLANK('C1'!A78),"",'C1'!A78)</f>
        <v/>
      </c>
      <c r="B78" s="159" t="str">
        <f>IF(ISBLANK('C1'!B78),"",'C1'!B78)</f>
        <v/>
      </c>
      <c r="C78" s="278" t="str">
        <f>IF(ISBLANK('C1'!R78),"",'C1'!R78)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IF(ISBLANK('C1'!A79),"",'C1'!A79)</f>
        <v/>
      </c>
      <c r="B79" s="159" t="str">
        <f>IF(ISBLANK('C1'!B79),"",'C1'!B79)</f>
        <v/>
      </c>
      <c r="C79" s="278" t="str">
        <f>IF(ISBLANK('C1'!R79),"",'C1'!R79)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IF(ISBLANK('C1'!A80),"",'C1'!A80)</f>
        <v/>
      </c>
      <c r="B80" s="159" t="str">
        <f>IF(ISBLANK('C1'!B80),"",'C1'!B80)</f>
        <v/>
      </c>
      <c r="C80" s="278" t="str">
        <f>IF(ISBLANK('C1'!R80),"",'C1'!R80)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IF(ISBLANK('C1'!A81),"",'C1'!A81)</f>
        <v/>
      </c>
      <c r="B81" s="159" t="str">
        <f>IF(ISBLANK('C1'!B81),"",'C1'!B81)</f>
        <v/>
      </c>
      <c r="C81" s="278" t="str">
        <f>IF(ISBLANK('C1'!R81),"",'C1'!R81)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IF(ISBLANK('C1'!A82),"",'C1'!A82)</f>
        <v/>
      </c>
      <c r="B82" s="159" t="str">
        <f>IF(ISBLANK('C1'!B82),"",'C1'!B82)</f>
        <v/>
      </c>
      <c r="C82" s="278" t="str">
        <f>IF(ISBLANK('C1'!R82),"",'C1'!R82)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IF(ISBLANK('C1'!A83),"",'C1'!A83)</f>
        <v/>
      </c>
      <c r="B83" s="159" t="str">
        <f>IF(ISBLANK('C1'!B83),"",'C1'!B83)</f>
        <v/>
      </c>
      <c r="C83" s="278" t="str">
        <f>IF(ISBLANK('C1'!R83),"",'C1'!R83)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IF(ISBLANK('C1'!A84),"",'C1'!A84)</f>
        <v/>
      </c>
      <c r="B84" s="159" t="str">
        <f>IF(ISBLANK('C1'!B84),"",'C1'!B84)</f>
        <v/>
      </c>
      <c r="C84" s="278" t="str">
        <f>IF(ISBLANK('C1'!R84),"",'C1'!R84)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IF(ISBLANK('C1'!A85),"",'C1'!A85)</f>
        <v/>
      </c>
      <c r="B85" s="159" t="str">
        <f>IF(ISBLANK('C1'!B85),"",'C1'!B85)</f>
        <v/>
      </c>
      <c r="C85" s="278" t="str">
        <f>IF(ISBLANK('C1'!R85),"",'C1'!R85)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IF(ISBLANK('C1'!A86),"",'C1'!A86)</f>
        <v/>
      </c>
      <c r="B86" s="159" t="str">
        <f>IF(ISBLANK('C1'!B86),"",'C1'!B86)</f>
        <v/>
      </c>
      <c r="C86" s="278" t="str">
        <f>IF(ISBLANK('C1'!R86),"",'C1'!R86)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IF(ISBLANK('C1'!A87),"",'C1'!A87)</f>
        <v/>
      </c>
      <c r="B87" s="159" t="str">
        <f>IF(ISBLANK('C1'!B87),"",'C1'!B87)</f>
        <v/>
      </c>
      <c r="C87" s="278" t="str">
        <f>IF(ISBLANK('C1'!R87),"",'C1'!R87)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IF(ISBLANK('C1'!A88),"",'C1'!A88)</f>
        <v/>
      </c>
      <c r="B88" s="159" t="str">
        <f>IF(ISBLANK('C1'!B88),"",'C1'!B88)</f>
        <v/>
      </c>
      <c r="C88" s="278" t="str">
        <f>IF(ISBLANK('C1'!R88),"",'C1'!R88)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IF(ISBLANK('C1'!A89),"",'C1'!A89)</f>
        <v/>
      </c>
      <c r="B89" s="159" t="str">
        <f>IF(ISBLANK('C1'!B89),"",'C1'!B89)</f>
        <v/>
      </c>
      <c r="C89" s="278" t="str">
        <f>IF(ISBLANK('C1'!R89),"",'C1'!R89)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IF(ISBLANK('C1'!A90),"",'C1'!A90)</f>
        <v/>
      </c>
      <c r="B90" s="159" t="str">
        <f>IF(ISBLANK('C1'!B90),"",'C1'!B90)</f>
        <v/>
      </c>
      <c r="C90" s="278" t="str">
        <f>IF(ISBLANK('C1'!R90),"",'C1'!R90)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IF(ISBLANK('C1'!A91),"",'C1'!A91)</f>
        <v/>
      </c>
      <c r="B91" s="159" t="str">
        <f>IF(ISBLANK('C1'!B91),"",'C1'!B91)</f>
        <v/>
      </c>
      <c r="C91" s="278" t="str">
        <f>IF(ISBLANK('C1'!R91),"",'C1'!R91)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IF(ISBLANK('C1'!A92),"",'C1'!A92)</f>
        <v/>
      </c>
      <c r="B92" s="159" t="str">
        <f>IF(ISBLANK('C1'!B92),"",'C1'!B92)</f>
        <v/>
      </c>
      <c r="C92" s="278" t="str">
        <f>IF(ISBLANK('C1'!R92),"",'C1'!R92)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IF(ISBLANK('C1'!A93),"",'C1'!A93)</f>
        <v/>
      </c>
      <c r="B93" s="159" t="str">
        <f>IF(ISBLANK('C1'!B93),"",'C1'!B93)</f>
        <v/>
      </c>
      <c r="C93" s="278" t="str">
        <f>IF(ISBLANK('C1'!R93),"",'C1'!R93)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IF(ISBLANK('C1'!A94),"",'C1'!A94)</f>
        <v/>
      </c>
      <c r="B94" s="159" t="str">
        <f>IF(ISBLANK('C1'!B94),"",'C1'!B94)</f>
        <v/>
      </c>
      <c r="C94" s="278" t="str">
        <f>IF(ISBLANK('C1'!R94),"",'C1'!R94)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IF(ISBLANK('C1'!A95),"",'C1'!A95)</f>
        <v/>
      </c>
      <c r="B95" s="159" t="str">
        <f>IF(ISBLANK('C1'!B95),"",'C1'!B95)</f>
        <v/>
      </c>
      <c r="C95" s="278" t="str">
        <f>IF(ISBLANK('C1'!R95),"",'C1'!R95)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IF(ISBLANK('C1'!A96),"",'C1'!A96)</f>
        <v/>
      </c>
      <c r="B96" s="159" t="str">
        <f>IF(ISBLANK('C1'!B96),"",'C1'!B96)</f>
        <v/>
      </c>
      <c r="C96" s="278" t="str">
        <f>IF(ISBLANK('C1'!R96),"",'C1'!R96)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IF(ISBLANK('C1'!A97),"",'C1'!A97)</f>
        <v/>
      </c>
      <c r="B97" s="159" t="str">
        <f>IF(ISBLANK('C1'!B97),"",'C1'!B97)</f>
        <v/>
      </c>
      <c r="C97" s="278" t="str">
        <f>IF(ISBLANK('C1'!R97),"",'C1'!R97)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IF(ISBLANK('C1'!A98),"",'C1'!A98)</f>
        <v/>
      </c>
      <c r="B98" s="159" t="str">
        <f>IF(ISBLANK('C1'!B98),"",'C1'!B98)</f>
        <v/>
      </c>
      <c r="C98" s="278" t="str">
        <f>IF(ISBLANK('C1'!R98),"",'C1'!R98)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IF(ISBLANK('C1'!A99),"",'C1'!A99)</f>
        <v/>
      </c>
      <c r="B99" s="159" t="str">
        <f>IF(ISBLANK('C1'!B99),"",'C1'!B99)</f>
        <v/>
      </c>
      <c r="C99" s="278" t="str">
        <f>IF(ISBLANK('C1'!R99),"",'C1'!R99)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IF(ISBLANK('C1'!A100),"",'C1'!A100)</f>
        <v/>
      </c>
      <c r="B100" s="159" t="str">
        <f>IF(ISBLANK('C1'!B100),"",'C1'!B100)</f>
        <v/>
      </c>
      <c r="C100" s="278" t="str">
        <f>IF(ISBLANK('C1'!R100),"",'C1'!R100)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IF(ISBLANK('C1'!A101),"",'C1'!A101)</f>
        <v/>
      </c>
      <c r="B101" s="159" t="str">
        <f>IF(ISBLANK('C1'!B101),"",'C1'!B101)</f>
        <v/>
      </c>
      <c r="C101" s="278" t="str">
        <f>IF(ISBLANK('C1'!R101),"",'C1'!R101)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IF(ISBLANK('C1'!A102),"",'C1'!A102)</f>
        <v/>
      </c>
      <c r="B102" s="159" t="str">
        <f>IF(ISBLANK('C1'!B102),"",'C1'!B102)</f>
        <v/>
      </c>
      <c r="C102" s="278" t="str">
        <f>IF(ISBLANK('C1'!R102),"",'C1'!R102)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IF(ISBLANK('C1'!A103),"",'C1'!A103)</f>
        <v/>
      </c>
      <c r="B103" s="159" t="str">
        <f>IF(ISBLANK('C1'!B103),"",'C1'!B103)</f>
        <v/>
      </c>
      <c r="C103" s="278" t="str">
        <f>IF(ISBLANK('C1'!R103),"",'C1'!R103)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IF(ISBLANK('C1'!A104),"",'C1'!A104)</f>
        <v/>
      </c>
      <c r="B104" s="159" t="str">
        <f>IF(ISBLANK('C1'!B104),"",'C1'!B104)</f>
        <v/>
      </c>
      <c r="C104" s="278" t="str">
        <f>IF(ISBLANK('C1'!R104),"",'C1'!R104)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IF(ISBLANK('C1'!A105),"",'C1'!A105)</f>
        <v/>
      </c>
      <c r="B105" s="159" t="str">
        <f>IF(ISBLANK('C1'!B105),"",'C1'!B105)</f>
        <v/>
      </c>
      <c r="C105" s="278" t="str">
        <f>IF(ISBLANK('C1'!R105),"",'C1'!R105)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IF(ISBLANK('C1'!A106),"",'C1'!A106)</f>
        <v/>
      </c>
      <c r="B106" s="159" t="str">
        <f>IF(ISBLANK('C1'!B106),"",'C1'!B106)</f>
        <v/>
      </c>
      <c r="C106" s="278" t="str">
        <f>IF(ISBLANK('C1'!R106),"",'C1'!R106)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IF(ISBLANK('C1'!A107),"",'C1'!A107)</f>
        <v/>
      </c>
      <c r="B107" s="159" t="str">
        <f>IF(ISBLANK('C1'!B107),"",'C1'!B107)</f>
        <v/>
      </c>
      <c r="C107" s="278" t="str">
        <f>IF(ISBLANK('C1'!R107),"",'C1'!R107)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IF(ISBLANK('C1'!A108),"",'C1'!A108)</f>
        <v/>
      </c>
      <c r="B108" s="159" t="str">
        <f>IF(ISBLANK('C1'!B108),"",'C1'!B108)</f>
        <v/>
      </c>
      <c r="C108" s="278" t="str">
        <f>IF(ISBLANK('C1'!R108),"",'C1'!R108)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IF(ISBLANK('C1'!A109),"",'C1'!A109)</f>
        <v/>
      </c>
      <c r="B109" s="159" t="str">
        <f>IF(ISBLANK('C1'!B109),"",'C1'!B109)</f>
        <v/>
      </c>
      <c r="C109" s="278" t="str">
        <f>IF(ISBLANK('C1'!R109),"",'C1'!R109)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IF(ISBLANK('C1'!A110),"",'C1'!A110)</f>
        <v/>
      </c>
      <c r="B110" s="159" t="str">
        <f>IF(ISBLANK('C1'!B110),"",'C1'!B110)</f>
        <v/>
      </c>
      <c r="C110" s="278" t="str">
        <f>IF(ISBLANK('C1'!R110),"",'C1'!R110)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IF(ISBLANK('C1'!A111),"",'C1'!A111)</f>
        <v/>
      </c>
      <c r="B111" s="159" t="str">
        <f>IF(ISBLANK('C1'!B111),"",'C1'!B111)</f>
        <v/>
      </c>
      <c r="C111" s="278" t="str">
        <f>IF(ISBLANK('C1'!R111),"",'C1'!R111)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IF(ISBLANK('C1'!A112),"",'C1'!A112)</f>
        <v/>
      </c>
      <c r="B112" s="159" t="str">
        <f>IF(ISBLANK('C1'!B112),"",'C1'!B112)</f>
        <v/>
      </c>
      <c r="C112" s="278" t="str">
        <f>IF(ISBLANK('C1'!R112),"",'C1'!R112)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IF(ISBLANK('C1'!A113),"",'C1'!A113)</f>
        <v/>
      </c>
      <c r="B113" s="159" t="str">
        <f>IF(ISBLANK('C1'!B113),"",'C1'!B113)</f>
        <v/>
      </c>
      <c r="C113" s="278" t="str">
        <f>IF(ISBLANK('C1'!R113),"",'C1'!R113)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IF(ISBLANK('C1'!A114),"",'C1'!A114)</f>
        <v/>
      </c>
      <c r="B114" s="159" t="str">
        <f>IF(ISBLANK('C1'!B114),"",'C1'!B114)</f>
        <v/>
      </c>
      <c r="C114" s="278" t="str">
        <f>IF(ISBLANK('C1'!R114),"",'C1'!R114)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IF(ISBLANK('C1'!A115),"",'C1'!A115)</f>
        <v/>
      </c>
      <c r="B115" s="159" t="str">
        <f>IF(ISBLANK('C1'!B115),"",'C1'!B115)</f>
        <v/>
      </c>
      <c r="C115" s="278" t="str">
        <f>IF(ISBLANK('C1'!R115),"",'C1'!R115)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IF(ISBLANK('C1'!A116),"",'C1'!A116)</f>
        <v/>
      </c>
      <c r="B116" s="159" t="str">
        <f>IF(ISBLANK('C1'!B116),"",'C1'!B116)</f>
        <v/>
      </c>
      <c r="C116" s="278" t="str">
        <f>IF(ISBLANK('C1'!R116),"",'C1'!R116)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IF(ISBLANK('C1'!A117),"",'C1'!A117)</f>
        <v/>
      </c>
      <c r="B117" s="159" t="str">
        <f>IF(ISBLANK('C1'!B117),"",'C1'!B117)</f>
        <v/>
      </c>
      <c r="C117" s="278" t="str">
        <f>IF(ISBLANK('C1'!R117),"",'C1'!R117)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IF(ISBLANK('C1'!A118),"",'C1'!A118)</f>
        <v/>
      </c>
      <c r="B118" s="159" t="str">
        <f>IF(ISBLANK('C1'!B118),"",'C1'!B118)</f>
        <v/>
      </c>
      <c r="C118" s="278" t="str">
        <f>IF(ISBLANK('C1'!R118),"",'C1'!R118)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IF(ISBLANK('C1'!A119),"",'C1'!A119)</f>
        <v/>
      </c>
      <c r="B119" s="159" t="str">
        <f>IF(ISBLANK('C1'!B119),"",'C1'!B119)</f>
        <v/>
      </c>
      <c r="C119" s="278" t="str">
        <f>IF(ISBLANK('C1'!R119),"",'C1'!R119)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IF(ISBLANK('C1'!A120),"",'C1'!A120)</f>
        <v/>
      </c>
      <c r="B120" s="159" t="str">
        <f>IF(ISBLANK('C1'!B120),"",'C1'!B120)</f>
        <v/>
      </c>
      <c r="C120" s="278" t="str">
        <f>IF(ISBLANK('C1'!R120),"",'C1'!R120)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IF(ISBLANK('C1'!A121),"",'C1'!A121)</f>
        <v/>
      </c>
      <c r="B121" s="159" t="str">
        <f>IF(ISBLANK('C1'!B121),"",'C1'!B121)</f>
        <v/>
      </c>
      <c r="C121" s="278" t="str">
        <f>IF(ISBLANK('C1'!R121),"",'C1'!R121)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IF(ISBLANK('C1'!A122),"",'C1'!A122)</f>
        <v/>
      </c>
      <c r="B122" s="159" t="str">
        <f>IF(ISBLANK('C1'!B122),"",'C1'!B122)</f>
        <v/>
      </c>
      <c r="C122" s="278" t="str">
        <f>IF(ISBLANK('C1'!R122),"",'C1'!R122)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IF(ISBLANK('C1'!A123),"",'C1'!A123)</f>
        <v/>
      </c>
      <c r="B123" s="159" t="str">
        <f>IF(ISBLANK('C1'!B123),"",'C1'!B123)</f>
        <v/>
      </c>
      <c r="C123" s="278" t="str">
        <f>IF(ISBLANK('C1'!R123),"",'C1'!R123)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IF(ISBLANK('C1'!A124),"",'C1'!A124)</f>
        <v/>
      </c>
      <c r="B124" s="159" t="str">
        <f>IF(ISBLANK('C1'!B124),"",'C1'!B124)</f>
        <v/>
      </c>
      <c r="C124" s="278" t="str">
        <f>IF(ISBLANK('C1'!R124),"",'C1'!R124)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IF(ISBLANK('C1'!A125),"",'C1'!A125)</f>
        <v/>
      </c>
      <c r="B125" s="159" t="str">
        <f>IF(ISBLANK('C1'!B125),"",'C1'!B125)</f>
        <v/>
      </c>
      <c r="C125" s="278" t="str">
        <f>IF(ISBLANK('C1'!R125),"",'C1'!R125)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IF(ISBLANK('C1'!A126),"",'C1'!A126)</f>
        <v/>
      </c>
      <c r="B126" s="159" t="str">
        <f>IF(ISBLANK('C1'!B126),"",'C1'!B126)</f>
        <v/>
      </c>
      <c r="C126" s="278" t="str">
        <f>IF(ISBLANK('C1'!R126),"",'C1'!R126)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IF(ISBLANK('C1'!A127),"",'C1'!A127)</f>
        <v/>
      </c>
      <c r="B127" s="159" t="str">
        <f>IF(ISBLANK('C1'!B127),"",'C1'!B127)</f>
        <v/>
      </c>
      <c r="C127" s="278" t="str">
        <f>IF(ISBLANK('C1'!R127),"",'C1'!R127)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IF(ISBLANK('C1'!A128),"",'C1'!A128)</f>
        <v/>
      </c>
      <c r="B128" s="159" t="str">
        <f>IF(ISBLANK('C1'!B128),"",'C1'!B128)</f>
        <v/>
      </c>
      <c r="C128" s="278" t="str">
        <f>IF(ISBLANK('C1'!R128),"",'C1'!R128)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IF(ISBLANK('C1'!A129),"",'C1'!A129)</f>
        <v/>
      </c>
      <c r="B129" s="159" t="str">
        <f>IF(ISBLANK('C1'!B129),"",'C1'!B129)</f>
        <v/>
      </c>
      <c r="C129" s="278" t="str">
        <f>IF(ISBLANK('C1'!R129),"",'C1'!R129)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IF(ISBLANK('C1'!A130),"",'C1'!A130)</f>
        <v/>
      </c>
      <c r="B130" s="159" t="str">
        <f>IF(ISBLANK('C1'!B130),"",'C1'!B130)</f>
        <v/>
      </c>
      <c r="C130" s="278" t="str">
        <f>IF(ISBLANK('C1'!R130),"",'C1'!R130)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IF(ISBLANK('C1'!A131),"",'C1'!A131)</f>
        <v/>
      </c>
      <c r="B131" s="159" t="str">
        <f>IF(ISBLANK('C1'!B131),"",'C1'!B131)</f>
        <v/>
      </c>
      <c r="C131" s="278" t="str">
        <f>IF(ISBLANK('C1'!R131),"",'C1'!R131)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IF(ISBLANK('C1'!A132),"",'C1'!A132)</f>
        <v/>
      </c>
      <c r="B132" s="159" t="str">
        <f>IF(ISBLANK('C1'!B132),"",'C1'!B132)</f>
        <v/>
      </c>
      <c r="C132" s="278" t="str">
        <f>IF(ISBLANK('C1'!R132),"",'C1'!R132)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IF(ISBLANK('C1'!A133),"",'C1'!A133)</f>
        <v/>
      </c>
      <c r="B133" s="159" t="str">
        <f>IF(ISBLANK('C1'!B133),"",'C1'!B133)</f>
        <v/>
      </c>
      <c r="C133" s="278" t="str">
        <f>IF(ISBLANK('C1'!R133),"",'C1'!R133)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IF(ISBLANK('C1'!A134),"",'C1'!A134)</f>
        <v/>
      </c>
      <c r="B134" s="159" t="str">
        <f>IF(ISBLANK('C1'!B134),"",'C1'!B134)</f>
        <v/>
      </c>
      <c r="C134" s="278" t="str">
        <f>IF(ISBLANK('C1'!R134),"",'C1'!R134)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IF(ISBLANK('C1'!A135),"",'C1'!A135)</f>
        <v/>
      </c>
      <c r="B135" s="159" t="str">
        <f>IF(ISBLANK('C1'!B135),"",'C1'!B135)</f>
        <v/>
      </c>
      <c r="C135" s="278" t="str">
        <f>IF(ISBLANK('C1'!R135),"",'C1'!R135)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IF(ISBLANK('C1'!A136),"",'C1'!A136)</f>
        <v/>
      </c>
      <c r="B136" s="159" t="str">
        <f>IF(ISBLANK('C1'!B136),"",'C1'!B136)</f>
        <v/>
      </c>
      <c r="C136" s="278" t="str">
        <f>IF(ISBLANK('C1'!R136),"",'C1'!R136)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IF(ISBLANK('C1'!A137),"",'C1'!A137)</f>
        <v/>
      </c>
      <c r="B137" s="159" t="str">
        <f>IF(ISBLANK('C1'!B137),"",'C1'!B137)</f>
        <v/>
      </c>
      <c r="C137" s="278" t="str">
        <f>IF(ISBLANK('C1'!R137),"",'C1'!R137)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IF(ISBLANK('C1'!A138),"",'C1'!A138)</f>
        <v/>
      </c>
      <c r="B138" s="159" t="str">
        <f>IF(ISBLANK('C1'!B138),"",'C1'!B138)</f>
        <v/>
      </c>
      <c r="C138" s="278" t="str">
        <f>IF(ISBLANK('C1'!R138),"",'C1'!R138)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IF(ISBLANK('C1'!A139),"",'C1'!A139)</f>
        <v/>
      </c>
      <c r="B139" s="159" t="str">
        <f>IF(ISBLANK('C1'!B139),"",'C1'!B139)</f>
        <v/>
      </c>
      <c r="C139" s="278" t="str">
        <f>IF(ISBLANK('C1'!R139),"",'C1'!R139)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IF(ISBLANK('C1'!A140),"",'C1'!A140)</f>
        <v/>
      </c>
      <c r="B140" s="159" t="str">
        <f>IF(ISBLANK('C1'!B140),"",'C1'!B140)</f>
        <v/>
      </c>
      <c r="C140" s="278" t="str">
        <f>IF(ISBLANK('C1'!R140),"",'C1'!R140)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IF(ISBLANK('C1'!A141),"",'C1'!A141)</f>
        <v/>
      </c>
      <c r="B141" s="159" t="str">
        <f>IF(ISBLANK('C1'!B141),"",'C1'!B141)</f>
        <v/>
      </c>
      <c r="C141" s="278" t="str">
        <f>IF(ISBLANK('C1'!R141),"",'C1'!R141)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IF(ISBLANK('C1'!A142),"",'C1'!A142)</f>
        <v/>
      </c>
      <c r="B142" s="159" t="str">
        <f>IF(ISBLANK('C1'!B142),"",'C1'!B142)</f>
        <v/>
      </c>
      <c r="C142" s="278" t="str">
        <f>IF(ISBLANK('C1'!R142),"",'C1'!R142)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IF(ISBLANK('C1'!A143),"",'C1'!A143)</f>
        <v/>
      </c>
      <c r="B143" s="159" t="str">
        <f>IF(ISBLANK('C1'!B143),"",'C1'!B143)</f>
        <v/>
      </c>
      <c r="C143" s="278" t="str">
        <f>IF(ISBLANK('C1'!R143),"",'C1'!R143)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IF(ISBLANK('C1'!A144),"",'C1'!A144)</f>
        <v/>
      </c>
      <c r="B144" s="159" t="str">
        <f>IF(ISBLANK('C1'!B144),"",'C1'!B144)</f>
        <v/>
      </c>
      <c r="C144" s="278" t="str">
        <f>IF(ISBLANK('C1'!R144),"",'C1'!R144)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IF(ISBLANK('C1'!A145),"",'C1'!A145)</f>
        <v/>
      </c>
      <c r="B145" s="159" t="str">
        <f>IF(ISBLANK('C1'!B145),"",'C1'!B145)</f>
        <v/>
      </c>
      <c r="C145" s="278" t="str">
        <f>IF(ISBLANK('C1'!R145),"",'C1'!R145)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IF(ISBLANK('C1'!A146),"",'C1'!A146)</f>
        <v/>
      </c>
      <c r="B146" s="159" t="str">
        <f>IF(ISBLANK('C1'!B146),"",'C1'!B146)</f>
        <v/>
      </c>
      <c r="C146" s="278" t="str">
        <f>IF(ISBLANK('C1'!R146),"",'C1'!R146)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IF(ISBLANK('C1'!A147),"",'C1'!A147)</f>
        <v/>
      </c>
      <c r="B147" s="159" t="str">
        <f>IF(ISBLANK('C1'!B147),"",'C1'!B147)</f>
        <v/>
      </c>
      <c r="C147" s="278" t="str">
        <f>IF(ISBLANK('C1'!R147),"",'C1'!R147)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IF(ISBLANK('C1'!A148),"",'C1'!A148)</f>
        <v/>
      </c>
      <c r="B148" s="159" t="str">
        <f>IF(ISBLANK('C1'!B148),"",'C1'!B148)</f>
        <v/>
      </c>
      <c r="C148" s="278" t="str">
        <f>IF(ISBLANK('C1'!R148),"",'C1'!R148)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IF(ISBLANK('C1'!A149),"",'C1'!A149)</f>
        <v/>
      </c>
      <c r="B149" s="159" t="str">
        <f>IF(ISBLANK('C1'!B149),"",'C1'!B149)</f>
        <v/>
      </c>
      <c r="C149" s="278" t="str">
        <f>IF(ISBLANK('C1'!R149),"",'C1'!R149)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IF(ISBLANK('C1'!A150),"",'C1'!A150)</f>
        <v/>
      </c>
      <c r="B150" s="159" t="str">
        <f>IF(ISBLANK('C1'!B150),"",'C1'!B150)</f>
        <v/>
      </c>
      <c r="C150" s="278" t="str">
        <f>IF(ISBLANK('C1'!R150),"",'C1'!R150)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IF(ISBLANK('C1'!A151),"",'C1'!A151)</f>
        <v/>
      </c>
      <c r="B151" s="159" t="str">
        <f>IF(ISBLANK('C1'!B151),"",'C1'!B151)</f>
        <v/>
      </c>
      <c r="C151" s="278" t="str">
        <f>IF(ISBLANK('C1'!R151),"",'C1'!R151)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IF(ISBLANK('C1'!A152),"",'C1'!A152)</f>
        <v/>
      </c>
      <c r="B152" s="159" t="str">
        <f>IF(ISBLANK('C1'!B152),"",'C1'!B152)</f>
        <v/>
      </c>
      <c r="C152" s="278" t="str">
        <f>IF(ISBLANK('C1'!R152),"",'C1'!R152)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IF(ISBLANK('C1'!A153),"",'C1'!A153)</f>
        <v/>
      </c>
      <c r="B153" s="159" t="str">
        <f>IF(ISBLANK('C1'!B153),"",'C1'!B153)</f>
        <v/>
      </c>
      <c r="C153" s="278" t="str">
        <f>IF(ISBLANK('C1'!R153),"",'C1'!R153)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IF(ISBLANK('C1'!A154),"",'C1'!A154)</f>
        <v/>
      </c>
      <c r="B154" s="159" t="str">
        <f>IF(ISBLANK('C1'!B154),"",'C1'!B154)</f>
        <v/>
      </c>
      <c r="C154" s="278" t="str">
        <f>IF(ISBLANK('C1'!R154),"",'C1'!R154)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IF(ISBLANK('C1'!A155),"",'C1'!A155)</f>
        <v/>
      </c>
      <c r="B155" s="159" t="str">
        <f>IF(ISBLANK('C1'!B155),"",'C1'!B155)</f>
        <v/>
      </c>
      <c r="C155" s="278" t="str">
        <f>IF(ISBLANK('C1'!R155),"",'C1'!R155)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IF(ISBLANK('C1'!A156),"",'C1'!A156)</f>
        <v/>
      </c>
      <c r="B156" s="159" t="str">
        <f>IF(ISBLANK('C1'!B156),"",'C1'!B156)</f>
        <v/>
      </c>
      <c r="C156" s="278" t="str">
        <f>IF(ISBLANK('C1'!R156),"",'C1'!R156)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IF(ISBLANK('C1'!A157),"",'C1'!A157)</f>
        <v/>
      </c>
      <c r="B157" s="159" t="str">
        <f>IF(ISBLANK('C1'!B157),"",'C1'!B157)</f>
        <v/>
      </c>
      <c r="C157" s="278" t="str">
        <f>IF(ISBLANK('C1'!R157),"",'C1'!R157)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IF(ISBLANK('C1'!A158),"",'C1'!A158)</f>
        <v/>
      </c>
      <c r="B158" s="159" t="str">
        <f>IF(ISBLANK('C1'!B158),"",'C1'!B158)</f>
        <v/>
      </c>
      <c r="C158" s="278" t="str">
        <f>IF(ISBLANK('C1'!R158),"",'C1'!R158)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IF(ISBLANK('C1'!A159),"",'C1'!A159)</f>
        <v/>
      </c>
      <c r="B159" s="159" t="str">
        <f>IF(ISBLANK('C1'!B159),"",'C1'!B159)</f>
        <v/>
      </c>
      <c r="C159" s="278" t="str">
        <f>IF(ISBLANK('C1'!R159),"",'C1'!R159)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IF(ISBLANK('C1'!A160),"",'C1'!A160)</f>
        <v/>
      </c>
      <c r="B160" s="159" t="str">
        <f>IF(ISBLANK('C1'!B160),"",'C1'!B160)</f>
        <v/>
      </c>
      <c r="C160" s="278" t="str">
        <f>IF(ISBLANK('C1'!R160),"",'C1'!R160)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IF(ISBLANK('C1'!A161),"",'C1'!A161)</f>
        <v/>
      </c>
      <c r="B161" s="159" t="str">
        <f>IF(ISBLANK('C1'!B161),"",'C1'!B161)</f>
        <v/>
      </c>
      <c r="C161" s="278" t="str">
        <f>IF(ISBLANK('C1'!R161),"",'C1'!R161)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IF(ISBLANK('C1'!A162),"",'C1'!A162)</f>
        <v/>
      </c>
      <c r="B162" s="159" t="str">
        <f>IF(ISBLANK('C1'!B162),"",'C1'!B162)</f>
        <v/>
      </c>
      <c r="C162" s="278" t="str">
        <f>IF(ISBLANK('C1'!R162),"",'C1'!R162)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IF(ISBLANK('C1'!A163),"",'C1'!A163)</f>
        <v/>
      </c>
      <c r="B163" s="159" t="str">
        <f>IF(ISBLANK('C1'!B163),"",'C1'!B163)</f>
        <v/>
      </c>
      <c r="C163" s="278" t="str">
        <f>IF(ISBLANK('C1'!R163),"",'C1'!R163)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IF(ISBLANK('C1'!A164),"",'C1'!A164)</f>
        <v/>
      </c>
      <c r="B164" s="159" t="str">
        <f>IF(ISBLANK('C1'!B164),"",'C1'!B164)</f>
        <v/>
      </c>
      <c r="C164" s="278" t="str">
        <f>IF(ISBLANK('C1'!R164),"",'C1'!R164)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IF(ISBLANK('C1'!A165),"",'C1'!A165)</f>
        <v/>
      </c>
      <c r="B165" s="159" t="str">
        <f>IF(ISBLANK('C1'!B165),"",'C1'!B165)</f>
        <v/>
      </c>
      <c r="C165" s="278" t="str">
        <f>IF(ISBLANK('C1'!R165),"",'C1'!R165)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IF(ISBLANK('C1'!A166),"",'C1'!A166)</f>
        <v/>
      </c>
      <c r="B166" s="159" t="str">
        <f>IF(ISBLANK('C1'!B166),"",'C1'!B166)</f>
        <v/>
      </c>
      <c r="C166" s="278" t="str">
        <f>IF(ISBLANK('C1'!R166),"",'C1'!R166)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IF(ISBLANK('C1'!A167),"",'C1'!A167)</f>
        <v/>
      </c>
      <c r="B167" s="159" t="str">
        <f>IF(ISBLANK('C1'!B167),"",'C1'!B167)</f>
        <v/>
      </c>
      <c r="C167" s="278" t="str">
        <f>IF(ISBLANK('C1'!R167),"",'C1'!R167)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IF(ISBLANK('C1'!A168),"",'C1'!A168)</f>
        <v/>
      </c>
      <c r="B168" s="159" t="str">
        <f>IF(ISBLANK('C1'!B168),"",'C1'!B168)</f>
        <v/>
      </c>
      <c r="C168" s="278" t="str">
        <f>IF(ISBLANK('C1'!R168),"",'C1'!R168)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IF(ISBLANK('C1'!A169),"",'C1'!A169)</f>
        <v/>
      </c>
      <c r="B169" s="159" t="str">
        <f>IF(ISBLANK('C1'!B169),"",'C1'!B169)</f>
        <v/>
      </c>
      <c r="C169" s="278" t="str">
        <f>IF(ISBLANK('C1'!R169),"",'C1'!R169)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IF(ISBLANK('C1'!A170),"",'C1'!A170)</f>
        <v/>
      </c>
      <c r="B170" s="159" t="str">
        <f>IF(ISBLANK('C1'!B170),"",'C1'!B170)</f>
        <v/>
      </c>
      <c r="C170" s="278" t="str">
        <f>IF(ISBLANK('C1'!R170),"",'C1'!R170)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IF(ISBLANK('C1'!A171),"",'C1'!A171)</f>
        <v/>
      </c>
      <c r="B171" s="159" t="str">
        <f>IF(ISBLANK('C1'!B171),"",'C1'!B171)</f>
        <v/>
      </c>
      <c r="C171" s="278" t="str">
        <f>IF(ISBLANK('C1'!R171),"",'C1'!R171)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IF(ISBLANK('C1'!A172),"",'C1'!A172)</f>
        <v/>
      </c>
      <c r="B172" s="159" t="str">
        <f>IF(ISBLANK('C1'!B172),"",'C1'!B172)</f>
        <v/>
      </c>
      <c r="C172" s="278" t="str">
        <f>IF(ISBLANK('C1'!R172),"",'C1'!R172)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IF(ISBLANK('C1'!A173),"",'C1'!A173)</f>
        <v/>
      </c>
      <c r="B173" s="159" t="str">
        <f>IF(ISBLANK('C1'!B173),"",'C1'!B173)</f>
        <v/>
      </c>
      <c r="C173" s="278" t="str">
        <f>IF(ISBLANK('C1'!R173),"",'C1'!R173)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IF(ISBLANK('C1'!A174),"",'C1'!A174)</f>
        <v/>
      </c>
      <c r="B174" s="159" t="str">
        <f>IF(ISBLANK('C1'!B174),"",'C1'!B174)</f>
        <v/>
      </c>
      <c r="C174" s="278" t="str">
        <f>IF(ISBLANK('C1'!R174),"",'C1'!R174)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IF(ISBLANK('C1'!A175),"",'C1'!A175)</f>
        <v/>
      </c>
      <c r="B175" s="159" t="str">
        <f>IF(ISBLANK('C1'!B175),"",'C1'!B175)</f>
        <v/>
      </c>
      <c r="C175" s="278" t="str">
        <f>IF(ISBLANK('C1'!R175),"",'C1'!R175)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IF(ISBLANK('C1'!A176),"",'C1'!A176)</f>
        <v/>
      </c>
      <c r="B176" s="159" t="str">
        <f>IF(ISBLANK('C1'!B176),"",'C1'!B176)</f>
        <v/>
      </c>
      <c r="C176" s="278" t="str">
        <f>IF(ISBLANK('C1'!R176),"",'C1'!R176)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IF(ISBLANK('C1'!A177),"",'C1'!A177)</f>
        <v/>
      </c>
      <c r="B177" s="159" t="str">
        <f>IF(ISBLANK('C1'!B177),"",'C1'!B177)</f>
        <v/>
      </c>
      <c r="C177" s="278" t="str">
        <f>IF(ISBLANK('C1'!R177),"",'C1'!R177)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IF(ISBLANK('C1'!A178),"",'C1'!A178)</f>
        <v/>
      </c>
      <c r="B178" s="159" t="str">
        <f>IF(ISBLANK('C1'!B178),"",'C1'!B178)</f>
        <v/>
      </c>
      <c r="C178" s="278" t="str">
        <f>IF(ISBLANK('C1'!R178),"",'C1'!R178)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IF(ISBLANK('C1'!A179),"",'C1'!A179)</f>
        <v/>
      </c>
      <c r="B179" s="159" t="str">
        <f>IF(ISBLANK('C1'!B179),"",'C1'!B179)</f>
        <v/>
      </c>
      <c r="C179" s="278" t="str">
        <f>IF(ISBLANK('C1'!R179),"",'C1'!R179)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IF(ISBLANK('C1'!A180),"",'C1'!A180)</f>
        <v/>
      </c>
      <c r="B180" s="159" t="str">
        <f>IF(ISBLANK('C1'!B180),"",'C1'!B180)</f>
        <v/>
      </c>
      <c r="C180" s="278" t="str">
        <f>IF(ISBLANK('C1'!R180),"",'C1'!R180)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IF(ISBLANK('C1'!A181),"",'C1'!A181)</f>
        <v/>
      </c>
      <c r="B181" s="159" t="str">
        <f>IF(ISBLANK('C1'!B181),"",'C1'!B181)</f>
        <v/>
      </c>
      <c r="C181" s="278" t="str">
        <f>IF(ISBLANK('C1'!R181),"",'C1'!R181)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IF(ISBLANK('C1'!A182),"",'C1'!A182)</f>
        <v/>
      </c>
      <c r="B182" s="159" t="str">
        <f>IF(ISBLANK('C1'!B182),"",'C1'!B182)</f>
        <v/>
      </c>
      <c r="C182" s="278" t="str">
        <f>IF(ISBLANK('C1'!R182),"",'C1'!R182)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IF(ISBLANK('C1'!A183),"",'C1'!A183)</f>
        <v/>
      </c>
      <c r="B183" s="159" t="str">
        <f>IF(ISBLANK('C1'!B183),"",'C1'!B183)</f>
        <v/>
      </c>
      <c r="C183" s="278" t="str">
        <f>IF(ISBLANK('C1'!R183),"",'C1'!R183)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IF(ISBLANK('C1'!A184),"",'C1'!A184)</f>
        <v/>
      </c>
      <c r="B184" s="159" t="str">
        <f>IF(ISBLANK('C1'!B184),"",'C1'!B184)</f>
        <v/>
      </c>
      <c r="C184" s="278" t="str">
        <f>IF(ISBLANK('C1'!R184),"",'C1'!R184)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IF(ISBLANK('C1'!A185),"",'C1'!A185)</f>
        <v/>
      </c>
      <c r="B185" s="159" t="str">
        <f>IF(ISBLANK('C1'!B185),"",'C1'!B185)</f>
        <v/>
      </c>
      <c r="C185" s="278" t="str">
        <f>IF(ISBLANK('C1'!R185),"",'C1'!R185)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IF(ISBLANK('C1'!A186),"",'C1'!A186)</f>
        <v/>
      </c>
      <c r="B186" s="159" t="str">
        <f>IF(ISBLANK('C1'!B186),"",'C1'!B186)</f>
        <v/>
      </c>
      <c r="C186" s="278" t="str">
        <f>IF(ISBLANK('C1'!R186),"",'C1'!R186)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IF(ISBLANK('C1'!A187),"",'C1'!A187)</f>
        <v/>
      </c>
      <c r="B187" s="159" t="str">
        <f>IF(ISBLANK('C1'!B187),"",'C1'!B187)</f>
        <v/>
      </c>
      <c r="C187" s="278" t="str">
        <f>IF(ISBLANK('C1'!R187),"",'C1'!R187)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IF(ISBLANK('C1'!A188),"",'C1'!A188)</f>
        <v/>
      </c>
      <c r="B188" s="159" t="str">
        <f>IF(ISBLANK('C1'!B188),"",'C1'!B188)</f>
        <v/>
      </c>
      <c r="C188" s="278" t="str">
        <f>IF(ISBLANK('C1'!R188),"",'C1'!R188)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IF(ISBLANK('C1'!A189),"",'C1'!A189)</f>
        <v/>
      </c>
      <c r="B189" s="159" t="str">
        <f>IF(ISBLANK('C1'!B189),"",'C1'!B189)</f>
        <v/>
      </c>
      <c r="C189" s="278" t="str">
        <f>IF(ISBLANK('C1'!R189),"",'C1'!R189)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IF(ISBLANK('C1'!A190),"",'C1'!A190)</f>
        <v/>
      </c>
      <c r="B190" s="159" t="str">
        <f>IF(ISBLANK('C1'!B190),"",'C1'!B190)</f>
        <v/>
      </c>
      <c r="C190" s="278" t="str">
        <f>IF(ISBLANK('C1'!R190),"",'C1'!R190)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IF(ISBLANK('C1'!A191),"",'C1'!A191)</f>
        <v/>
      </c>
      <c r="B191" s="159" t="str">
        <f>IF(ISBLANK('C1'!B191),"",'C1'!B191)</f>
        <v/>
      </c>
      <c r="C191" s="278" t="str">
        <f>IF(ISBLANK('C1'!R191),"",'C1'!R191)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IF(ISBLANK('C1'!A192),"",'C1'!A192)</f>
        <v/>
      </c>
      <c r="B192" s="159" t="str">
        <f>IF(ISBLANK('C1'!B192),"",'C1'!B192)</f>
        <v/>
      </c>
      <c r="C192" s="278" t="str">
        <f>IF(ISBLANK('C1'!R192),"",'C1'!R192)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IF(ISBLANK('C1'!A193),"",'C1'!A193)</f>
        <v/>
      </c>
      <c r="B193" s="159" t="str">
        <f>IF(ISBLANK('C1'!B193),"",'C1'!B193)</f>
        <v/>
      </c>
      <c r="C193" s="278" t="str">
        <f>IF(ISBLANK('C1'!R193),"",'C1'!R193)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IF(ISBLANK('C1'!A194),"",'C1'!A194)</f>
        <v/>
      </c>
      <c r="B194" s="159" t="str">
        <f>IF(ISBLANK('C1'!B194),"",'C1'!B194)</f>
        <v/>
      </c>
      <c r="C194" s="278" t="str">
        <f>IF(ISBLANK('C1'!R194),"",'C1'!R194)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IF(ISBLANK('C1'!A195),"",'C1'!A195)</f>
        <v/>
      </c>
      <c r="B195" s="159" t="str">
        <f>IF(ISBLANK('C1'!B195),"",'C1'!B195)</f>
        <v/>
      </c>
      <c r="C195" s="278" t="str">
        <f>IF(ISBLANK('C1'!R195),"",'C1'!R195)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IF(ISBLANK('C1'!A196),"",'C1'!A196)</f>
        <v/>
      </c>
      <c r="B196" s="160" t="str">
        <f>IF(ISBLANK('C1'!B196),"",'C1'!B196)</f>
        <v/>
      </c>
      <c r="C196" s="279" t="str">
        <f>IF(ISBLANK('C1'!R196),"",'C1'!R196)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E196"/>
  <sheetViews>
    <sheetView zoomScaleNormal="100" workbookViewId="0">
      <selection activeCell="C6" sqref="C6"/>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x14ac:dyDescent="0.25"/>
    <row r="8" spans="1:31" s="41" customFormat="1" x14ac:dyDescent="0.25"/>
    <row r="9" spans="1:31" ht="18.75" x14ac:dyDescent="0.25">
      <c r="A9" s="1120" t="s">
        <v>408</v>
      </c>
      <c r="B9" s="1120"/>
      <c r="C9" s="1120"/>
      <c r="D9" s="42"/>
      <c r="E9" s="42"/>
      <c r="F9" s="42"/>
      <c r="G9" s="42"/>
      <c r="H9" s="42"/>
      <c r="I9" s="42"/>
      <c r="J9" s="42"/>
      <c r="K9" s="42"/>
      <c r="L9" s="42"/>
      <c r="M9" s="42"/>
      <c r="N9" s="42"/>
      <c r="O9" s="42"/>
      <c r="P9" s="42"/>
      <c r="Q9" s="42"/>
      <c r="R9" s="42"/>
      <c r="S9" s="42"/>
      <c r="T9" s="42"/>
      <c r="U9" s="42"/>
    </row>
    <row r="10" spans="1:31" ht="18.75" x14ac:dyDescent="0.25">
      <c r="A10" s="1120" t="s">
        <v>283</v>
      </c>
      <c r="B10" s="1120"/>
      <c r="C10" s="1120"/>
      <c r="D10" s="42"/>
      <c r="E10" s="42"/>
      <c r="F10" s="42"/>
      <c r="G10" s="42"/>
      <c r="H10" s="42"/>
      <c r="I10" s="42"/>
      <c r="J10" s="42"/>
      <c r="K10" s="42"/>
      <c r="L10" s="42"/>
      <c r="M10" s="42"/>
      <c r="N10" s="42"/>
      <c r="O10" s="42"/>
      <c r="P10" s="42"/>
      <c r="Q10" s="42"/>
      <c r="R10" s="42"/>
      <c r="S10" s="42"/>
      <c r="T10" s="42"/>
      <c r="U10" s="42"/>
    </row>
    <row r="11" spans="1:31" ht="15.75" thickBot="1" x14ac:dyDescent="0.3">
      <c r="A11" s="42"/>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283" t="s">
        <v>267</v>
      </c>
      <c r="B12" s="1136" t="s">
        <v>24</v>
      </c>
      <c r="C12" s="1280" t="s">
        <v>293</v>
      </c>
      <c r="D12" s="1276" t="s">
        <v>623</v>
      </c>
      <c r="E12" s="1277"/>
      <c r="F12" s="1277"/>
      <c r="G12" s="1277"/>
      <c r="H12" s="1277"/>
      <c r="I12" s="1277"/>
      <c r="J12" s="1277"/>
      <c r="K12" s="1277"/>
      <c r="L12" s="1277"/>
      <c r="M12" s="1277"/>
      <c r="N12" s="1277"/>
      <c r="O12" s="1277"/>
      <c r="P12" s="1277"/>
      <c r="Q12" s="1277"/>
      <c r="R12" s="1277"/>
      <c r="S12" s="1277"/>
      <c r="T12" s="1277"/>
      <c r="U12" s="1278"/>
    </row>
    <row r="13" spans="1:31" x14ac:dyDescent="0.25">
      <c r="A13" s="1284"/>
      <c r="B13" s="1137"/>
      <c r="C13" s="1281"/>
      <c r="D13" s="1267" t="s">
        <v>279</v>
      </c>
      <c r="E13" s="1279"/>
      <c r="F13" s="1279"/>
      <c r="G13" s="1279"/>
      <c r="H13" s="1279"/>
      <c r="I13" s="1268"/>
      <c r="J13" s="1267" t="s">
        <v>168</v>
      </c>
      <c r="K13" s="1279"/>
      <c r="L13" s="1268"/>
      <c r="M13" s="1267" t="s">
        <v>278</v>
      </c>
      <c r="N13" s="1279"/>
      <c r="O13" s="1279"/>
      <c r="P13" s="1268"/>
      <c r="Q13" s="1273" t="s">
        <v>280</v>
      </c>
      <c r="R13" s="1274"/>
      <c r="S13" s="1274"/>
      <c r="T13" s="1274"/>
      <c r="U13" s="1275"/>
    </row>
    <row r="14" spans="1:31" ht="51.75" customHeight="1" thickBot="1" x14ac:dyDescent="0.3">
      <c r="A14" s="1284"/>
      <c r="B14" s="1137"/>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285"/>
      <c r="B15" s="1138"/>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80"/>
      <c r="B16" s="281"/>
      <c r="C16" s="282"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283" t="str">
        <f>IF(ISBLANK('A4'!A17),"",'A4'!A17)</f>
        <v/>
      </c>
      <c r="B17" s="284" t="str">
        <f>IF(ISBLANK('A4'!B17),"",'A4'!B17)</f>
        <v/>
      </c>
      <c r="C17" s="285" t="str">
        <f>IF(ISBLANK('A4'!U17),"",'A4'!U17)</f>
        <v/>
      </c>
      <c r="D17" s="286"/>
      <c r="E17" s="287"/>
      <c r="F17" s="287"/>
      <c r="G17" s="287"/>
      <c r="H17" s="287"/>
      <c r="I17" s="287"/>
      <c r="J17" s="288"/>
      <c r="K17" s="512"/>
      <c r="L17" s="289"/>
      <c r="M17" s="290"/>
      <c r="N17" s="290"/>
      <c r="O17" s="290"/>
      <c r="P17" s="290"/>
      <c r="Q17" s="288"/>
      <c r="R17" s="287"/>
      <c r="S17" s="287"/>
      <c r="T17" s="287"/>
      <c r="U17" s="289"/>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291" t="str">
        <f>IF(ISBLANK('A4'!A18),"",'A4'!A18)</f>
        <v/>
      </c>
      <c r="B18" s="292" t="str">
        <f>IF(ISBLANK('A4'!B18),"",'A4'!B18)</f>
        <v/>
      </c>
      <c r="C18" s="293" t="str">
        <f>IF(ISBLANK('A4'!U18),"",'A4'!U18)</f>
        <v/>
      </c>
      <c r="D18" s="294"/>
      <c r="E18" s="295"/>
      <c r="F18" s="295"/>
      <c r="G18" s="295"/>
      <c r="H18" s="295"/>
      <c r="I18" s="295"/>
      <c r="J18" s="296"/>
      <c r="K18" s="513"/>
      <c r="L18" s="297"/>
      <c r="M18" s="298"/>
      <c r="N18" s="298"/>
      <c r="O18" s="298"/>
      <c r="P18" s="298"/>
      <c r="Q18" s="296"/>
      <c r="R18" s="295"/>
      <c r="S18" s="295"/>
      <c r="T18" s="295"/>
      <c r="U18" s="29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291" t="str">
        <f>IF(ISBLANK('A4'!A19),"",'A4'!A19)</f>
        <v/>
      </c>
      <c r="B19" s="292" t="str">
        <f>IF(ISBLANK('A4'!B19),"",'A4'!B19)</f>
        <v/>
      </c>
      <c r="C19" s="293" t="str">
        <f>IF(ISBLANK('A4'!U19),"",'A4'!U19)</f>
        <v/>
      </c>
      <c r="D19" s="294"/>
      <c r="E19" s="295"/>
      <c r="F19" s="295"/>
      <c r="G19" s="295"/>
      <c r="H19" s="295"/>
      <c r="I19" s="295"/>
      <c r="J19" s="296"/>
      <c r="K19" s="513"/>
      <c r="L19" s="297"/>
      <c r="M19" s="298"/>
      <c r="N19" s="298"/>
      <c r="O19" s="298"/>
      <c r="P19" s="298"/>
      <c r="Q19" s="296"/>
      <c r="R19" s="295"/>
      <c r="S19" s="295"/>
      <c r="T19" s="295"/>
      <c r="U19" s="29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291" t="str">
        <f>IF(ISBLANK('A4'!A20),"",'A4'!A20)</f>
        <v/>
      </c>
      <c r="B20" s="292" t="str">
        <f>IF(ISBLANK('A4'!B20),"",'A4'!B20)</f>
        <v/>
      </c>
      <c r="C20" s="293" t="str">
        <f>IF(ISBLANK('A4'!U20),"",'A4'!U20)</f>
        <v/>
      </c>
      <c r="D20" s="294"/>
      <c r="E20" s="295"/>
      <c r="F20" s="295"/>
      <c r="G20" s="295"/>
      <c r="H20" s="295"/>
      <c r="I20" s="295"/>
      <c r="J20" s="296"/>
      <c r="K20" s="513"/>
      <c r="L20" s="297"/>
      <c r="M20" s="298"/>
      <c r="N20" s="298"/>
      <c r="O20" s="298"/>
      <c r="P20" s="298"/>
      <c r="Q20" s="296"/>
      <c r="R20" s="295"/>
      <c r="S20" s="295"/>
      <c r="T20" s="295"/>
      <c r="U20" s="29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291" t="str">
        <f>IF(ISBLANK('A4'!A21),"",'A4'!A21)</f>
        <v/>
      </c>
      <c r="B21" s="292" t="str">
        <f>IF(ISBLANK('A4'!B21),"",'A4'!B21)</f>
        <v/>
      </c>
      <c r="C21" s="293" t="str">
        <f>IF(ISBLANK('A4'!U21),"",'A4'!U21)</f>
        <v/>
      </c>
      <c r="D21" s="294"/>
      <c r="E21" s="295"/>
      <c r="F21" s="295"/>
      <c r="G21" s="295"/>
      <c r="H21" s="295"/>
      <c r="I21" s="295"/>
      <c r="J21" s="296"/>
      <c r="K21" s="513"/>
      <c r="L21" s="297"/>
      <c r="M21" s="298"/>
      <c r="N21" s="298"/>
      <c r="O21" s="298"/>
      <c r="P21" s="298"/>
      <c r="Q21" s="296"/>
      <c r="R21" s="295"/>
      <c r="S21" s="295"/>
      <c r="T21" s="295"/>
      <c r="U21" s="29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291" t="str">
        <f>IF(ISBLANK('A4'!A22),"",'A4'!A22)</f>
        <v/>
      </c>
      <c r="B22" s="292" t="str">
        <f>IF(ISBLANK('A4'!B22),"",'A4'!B22)</f>
        <v/>
      </c>
      <c r="C22" s="293" t="str">
        <f>IF(ISBLANK('A4'!U22),"",'A4'!U22)</f>
        <v/>
      </c>
      <c r="D22" s="294"/>
      <c r="E22" s="295"/>
      <c r="F22" s="295"/>
      <c r="G22" s="295"/>
      <c r="H22" s="295"/>
      <c r="I22" s="295"/>
      <c r="J22" s="296"/>
      <c r="K22" s="513"/>
      <c r="L22" s="297"/>
      <c r="M22" s="298"/>
      <c r="N22" s="298"/>
      <c r="O22" s="298"/>
      <c r="P22" s="298"/>
      <c r="Q22" s="296"/>
      <c r="R22" s="295"/>
      <c r="S22" s="295"/>
      <c r="T22" s="295"/>
      <c r="U22" s="29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291" t="str">
        <f>IF(ISBLANK('A4'!A23),"",'A4'!A23)</f>
        <v/>
      </c>
      <c r="B23" s="292" t="str">
        <f>IF(ISBLANK('A4'!B23),"",'A4'!B23)</f>
        <v/>
      </c>
      <c r="C23" s="293" t="str">
        <f>IF(ISBLANK('A4'!U23),"",'A4'!U23)</f>
        <v/>
      </c>
      <c r="D23" s="294"/>
      <c r="E23" s="295"/>
      <c r="F23" s="295"/>
      <c r="G23" s="295"/>
      <c r="H23" s="295"/>
      <c r="I23" s="295"/>
      <c r="J23" s="296"/>
      <c r="K23" s="513"/>
      <c r="L23" s="297"/>
      <c r="M23" s="298"/>
      <c r="N23" s="298"/>
      <c r="O23" s="298"/>
      <c r="P23" s="298"/>
      <c r="Q23" s="296"/>
      <c r="R23" s="295"/>
      <c r="S23" s="295"/>
      <c r="T23" s="295"/>
      <c r="U23" s="29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291" t="str">
        <f>IF(ISBLANK('A4'!A24),"",'A4'!A24)</f>
        <v/>
      </c>
      <c r="B24" s="292" t="str">
        <f>IF(ISBLANK('A4'!B24),"",'A4'!B24)</f>
        <v/>
      </c>
      <c r="C24" s="293" t="str">
        <f>IF(ISBLANK('A4'!U24),"",'A4'!U24)</f>
        <v/>
      </c>
      <c r="D24" s="294"/>
      <c r="E24" s="295"/>
      <c r="F24" s="295"/>
      <c r="G24" s="295"/>
      <c r="H24" s="295"/>
      <c r="I24" s="295"/>
      <c r="J24" s="296"/>
      <c r="K24" s="513"/>
      <c r="L24" s="297"/>
      <c r="M24" s="298"/>
      <c r="N24" s="298"/>
      <c r="O24" s="298"/>
      <c r="P24" s="298"/>
      <c r="Q24" s="296"/>
      <c r="R24" s="295"/>
      <c r="S24" s="295"/>
      <c r="T24" s="295"/>
      <c r="U24" s="29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291" t="str">
        <f>IF(ISBLANK('A4'!A25),"",'A4'!A25)</f>
        <v/>
      </c>
      <c r="B25" s="292" t="str">
        <f>IF(ISBLANK('A4'!B25),"",'A4'!B25)</f>
        <v/>
      </c>
      <c r="C25" s="293" t="str">
        <f>IF(ISBLANK('A4'!U25),"",'A4'!U25)</f>
        <v/>
      </c>
      <c r="D25" s="294"/>
      <c r="E25" s="295"/>
      <c r="F25" s="295"/>
      <c r="G25" s="295"/>
      <c r="H25" s="295"/>
      <c r="I25" s="295"/>
      <c r="J25" s="296"/>
      <c r="K25" s="513"/>
      <c r="L25" s="297"/>
      <c r="M25" s="298"/>
      <c r="N25" s="298"/>
      <c r="O25" s="298"/>
      <c r="P25" s="298"/>
      <c r="Q25" s="296"/>
      <c r="R25" s="295"/>
      <c r="S25" s="295"/>
      <c r="T25" s="295"/>
      <c r="U25" s="29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291" t="str">
        <f>IF(ISBLANK('A4'!A26),"",'A4'!A26)</f>
        <v/>
      </c>
      <c r="B26" s="292" t="str">
        <f>IF(ISBLANK('A4'!B26),"",'A4'!B26)</f>
        <v/>
      </c>
      <c r="C26" s="293" t="str">
        <f>IF(ISBLANK('A4'!U26),"",'A4'!U26)</f>
        <v/>
      </c>
      <c r="D26" s="294"/>
      <c r="E26" s="295"/>
      <c r="F26" s="295"/>
      <c r="G26" s="295"/>
      <c r="H26" s="295"/>
      <c r="I26" s="295"/>
      <c r="J26" s="296"/>
      <c r="K26" s="513"/>
      <c r="L26" s="297"/>
      <c r="M26" s="298"/>
      <c r="N26" s="298"/>
      <c r="O26" s="298"/>
      <c r="P26" s="298"/>
      <c r="Q26" s="296"/>
      <c r="R26" s="295"/>
      <c r="S26" s="295"/>
      <c r="T26" s="295"/>
      <c r="U26" s="29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291" t="str">
        <f>IF(ISBLANK('A4'!A27),"",'A4'!A27)</f>
        <v/>
      </c>
      <c r="B27" s="292" t="str">
        <f>IF(ISBLANK('A4'!B27),"",'A4'!B27)</f>
        <v/>
      </c>
      <c r="C27" s="293" t="str">
        <f>IF(ISBLANK('A4'!U27),"",'A4'!U27)</f>
        <v/>
      </c>
      <c r="D27" s="294"/>
      <c r="E27" s="295"/>
      <c r="F27" s="295"/>
      <c r="G27" s="295"/>
      <c r="H27" s="295"/>
      <c r="I27" s="295"/>
      <c r="J27" s="296"/>
      <c r="K27" s="513"/>
      <c r="L27" s="297"/>
      <c r="M27" s="298"/>
      <c r="N27" s="298"/>
      <c r="O27" s="298"/>
      <c r="P27" s="298"/>
      <c r="Q27" s="296"/>
      <c r="R27" s="295"/>
      <c r="S27" s="295"/>
      <c r="T27" s="295"/>
      <c r="U27" s="29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291" t="str">
        <f>IF(ISBLANK('A4'!A28),"",'A4'!A28)</f>
        <v/>
      </c>
      <c r="B28" s="292" t="str">
        <f>IF(ISBLANK('A4'!B28),"",'A4'!B28)</f>
        <v/>
      </c>
      <c r="C28" s="293" t="str">
        <f>IF(ISBLANK('A4'!U28),"",'A4'!U28)</f>
        <v/>
      </c>
      <c r="D28" s="294"/>
      <c r="E28" s="295"/>
      <c r="F28" s="295"/>
      <c r="G28" s="295"/>
      <c r="H28" s="295"/>
      <c r="I28" s="295"/>
      <c r="J28" s="296"/>
      <c r="K28" s="513"/>
      <c r="L28" s="297"/>
      <c r="M28" s="298"/>
      <c r="N28" s="298"/>
      <c r="O28" s="298"/>
      <c r="P28" s="298"/>
      <c r="Q28" s="296"/>
      <c r="R28" s="295"/>
      <c r="S28" s="295"/>
      <c r="T28" s="295"/>
      <c r="U28" s="29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291" t="str">
        <f>IF(ISBLANK('A4'!A29),"",'A4'!A29)</f>
        <v/>
      </c>
      <c r="B29" s="292" t="str">
        <f>IF(ISBLANK('A4'!B29),"",'A4'!B29)</f>
        <v/>
      </c>
      <c r="C29" s="293" t="str">
        <f>IF(ISBLANK('A4'!U29),"",'A4'!U29)</f>
        <v/>
      </c>
      <c r="D29" s="294"/>
      <c r="E29" s="295"/>
      <c r="F29" s="295"/>
      <c r="G29" s="295"/>
      <c r="H29" s="295"/>
      <c r="I29" s="295"/>
      <c r="J29" s="296"/>
      <c r="K29" s="513"/>
      <c r="L29" s="297"/>
      <c r="M29" s="298"/>
      <c r="N29" s="298"/>
      <c r="O29" s="298"/>
      <c r="P29" s="298"/>
      <c r="Q29" s="296"/>
      <c r="R29" s="295"/>
      <c r="S29" s="295"/>
      <c r="T29" s="295"/>
      <c r="U29" s="29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291" t="str">
        <f>IF(ISBLANK('A4'!A30),"",'A4'!A30)</f>
        <v/>
      </c>
      <c r="B30" s="292" t="str">
        <f>IF(ISBLANK('A4'!B30),"",'A4'!B30)</f>
        <v/>
      </c>
      <c r="C30" s="293" t="str">
        <f>IF(ISBLANK('A4'!U30),"",'A4'!U30)</f>
        <v/>
      </c>
      <c r="D30" s="294"/>
      <c r="E30" s="295"/>
      <c r="F30" s="295"/>
      <c r="G30" s="295"/>
      <c r="H30" s="295"/>
      <c r="I30" s="295"/>
      <c r="J30" s="296"/>
      <c r="K30" s="513"/>
      <c r="L30" s="297"/>
      <c r="M30" s="298"/>
      <c r="N30" s="298"/>
      <c r="O30" s="298"/>
      <c r="P30" s="298"/>
      <c r="Q30" s="296"/>
      <c r="R30" s="295"/>
      <c r="S30" s="295"/>
      <c r="T30" s="295"/>
      <c r="U30" s="29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291" t="str">
        <f>IF(ISBLANK('A4'!A31),"",'A4'!A31)</f>
        <v/>
      </c>
      <c r="B31" s="292" t="str">
        <f>IF(ISBLANK('A4'!B31),"",'A4'!B31)</f>
        <v/>
      </c>
      <c r="C31" s="293" t="str">
        <f>IF(ISBLANK('A4'!U31),"",'A4'!U31)</f>
        <v/>
      </c>
      <c r="D31" s="294"/>
      <c r="E31" s="295"/>
      <c r="F31" s="295"/>
      <c r="G31" s="295"/>
      <c r="H31" s="295"/>
      <c r="I31" s="295"/>
      <c r="J31" s="296"/>
      <c r="K31" s="513"/>
      <c r="L31" s="297"/>
      <c r="M31" s="298"/>
      <c r="N31" s="298"/>
      <c r="O31" s="298"/>
      <c r="P31" s="298"/>
      <c r="Q31" s="296"/>
      <c r="R31" s="295"/>
      <c r="S31" s="295"/>
      <c r="T31" s="295"/>
      <c r="U31" s="29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291" t="str">
        <f>IF(ISBLANK('A4'!A32),"",'A4'!A32)</f>
        <v/>
      </c>
      <c r="B32" s="292" t="str">
        <f>IF(ISBLANK('A4'!B32),"",'A4'!B32)</f>
        <v/>
      </c>
      <c r="C32" s="293" t="str">
        <f>IF(ISBLANK('A4'!U32),"",'A4'!U32)</f>
        <v/>
      </c>
      <c r="D32" s="294"/>
      <c r="E32" s="295"/>
      <c r="F32" s="295"/>
      <c r="G32" s="295"/>
      <c r="H32" s="295"/>
      <c r="I32" s="295"/>
      <c r="J32" s="296"/>
      <c r="K32" s="513"/>
      <c r="L32" s="297"/>
      <c r="M32" s="298"/>
      <c r="N32" s="298"/>
      <c r="O32" s="298"/>
      <c r="P32" s="298"/>
      <c r="Q32" s="296"/>
      <c r="R32" s="295"/>
      <c r="S32" s="295"/>
      <c r="T32" s="295"/>
      <c r="U32" s="29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291" t="str">
        <f>IF(ISBLANK('A4'!A33),"",'A4'!A33)</f>
        <v/>
      </c>
      <c r="B33" s="292" t="str">
        <f>IF(ISBLANK('A4'!B33),"",'A4'!B33)</f>
        <v/>
      </c>
      <c r="C33" s="293" t="str">
        <f>IF(ISBLANK('A4'!U33),"",'A4'!U33)</f>
        <v/>
      </c>
      <c r="D33" s="294"/>
      <c r="E33" s="295"/>
      <c r="F33" s="295"/>
      <c r="G33" s="295"/>
      <c r="H33" s="295"/>
      <c r="I33" s="295"/>
      <c r="J33" s="296"/>
      <c r="K33" s="513"/>
      <c r="L33" s="297"/>
      <c r="M33" s="298"/>
      <c r="N33" s="298"/>
      <c r="O33" s="298"/>
      <c r="P33" s="298"/>
      <c r="Q33" s="296"/>
      <c r="R33" s="295"/>
      <c r="S33" s="295"/>
      <c r="T33" s="295"/>
      <c r="U33" s="29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291" t="str">
        <f>IF(ISBLANK('A4'!A34),"",'A4'!A34)</f>
        <v/>
      </c>
      <c r="B34" s="292" t="str">
        <f>IF(ISBLANK('A4'!B34),"",'A4'!B34)</f>
        <v/>
      </c>
      <c r="C34" s="293" t="str">
        <f>IF(ISBLANK('A4'!U34),"",'A4'!U34)</f>
        <v/>
      </c>
      <c r="D34" s="294"/>
      <c r="E34" s="295"/>
      <c r="F34" s="295"/>
      <c r="G34" s="295"/>
      <c r="H34" s="295"/>
      <c r="I34" s="295"/>
      <c r="J34" s="296"/>
      <c r="K34" s="513"/>
      <c r="L34" s="297"/>
      <c r="M34" s="298"/>
      <c r="N34" s="298"/>
      <c r="O34" s="298"/>
      <c r="P34" s="298"/>
      <c r="Q34" s="296"/>
      <c r="R34" s="295"/>
      <c r="S34" s="295"/>
      <c r="T34" s="295"/>
      <c r="U34" s="29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291" t="str">
        <f>IF(ISBLANK('A4'!A35),"",'A4'!A35)</f>
        <v/>
      </c>
      <c r="B35" s="292" t="str">
        <f>IF(ISBLANK('A4'!B35),"",'A4'!B35)</f>
        <v/>
      </c>
      <c r="C35" s="293" t="str">
        <f>IF(ISBLANK('A4'!U35),"",'A4'!U35)</f>
        <v/>
      </c>
      <c r="D35" s="294"/>
      <c r="E35" s="295"/>
      <c r="F35" s="295"/>
      <c r="G35" s="295"/>
      <c r="H35" s="295"/>
      <c r="I35" s="295"/>
      <c r="J35" s="296"/>
      <c r="K35" s="513"/>
      <c r="L35" s="297"/>
      <c r="M35" s="298"/>
      <c r="N35" s="298"/>
      <c r="O35" s="298"/>
      <c r="P35" s="298"/>
      <c r="Q35" s="296"/>
      <c r="R35" s="295"/>
      <c r="S35" s="295"/>
      <c r="T35" s="295"/>
      <c r="U35" s="29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291" t="str">
        <f>IF(ISBLANK('A4'!A36),"",'A4'!A36)</f>
        <v/>
      </c>
      <c r="B36" s="292" t="str">
        <f>IF(ISBLANK('A4'!B36),"",'A4'!B36)</f>
        <v/>
      </c>
      <c r="C36" s="293" t="str">
        <f>IF(ISBLANK('A4'!U36),"",'A4'!U36)</f>
        <v/>
      </c>
      <c r="D36" s="294"/>
      <c r="E36" s="295"/>
      <c r="F36" s="295"/>
      <c r="G36" s="295"/>
      <c r="H36" s="295"/>
      <c r="I36" s="295"/>
      <c r="J36" s="296"/>
      <c r="K36" s="513"/>
      <c r="L36" s="297"/>
      <c r="M36" s="298"/>
      <c r="N36" s="298"/>
      <c r="O36" s="298"/>
      <c r="P36" s="298"/>
      <c r="Q36" s="296"/>
      <c r="R36" s="295"/>
      <c r="S36" s="295"/>
      <c r="T36" s="295"/>
      <c r="U36" s="29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291" t="str">
        <f>IF(ISBLANK('A4'!A37),"",'A4'!A37)</f>
        <v/>
      </c>
      <c r="B37" s="292" t="str">
        <f>IF(ISBLANK('A4'!B37),"",'A4'!B37)</f>
        <v/>
      </c>
      <c r="C37" s="293" t="str">
        <f>IF(ISBLANK('A4'!U37),"",'A4'!U37)</f>
        <v/>
      </c>
      <c r="D37" s="294"/>
      <c r="E37" s="295"/>
      <c r="F37" s="295"/>
      <c r="G37" s="295"/>
      <c r="H37" s="295"/>
      <c r="I37" s="295"/>
      <c r="J37" s="296"/>
      <c r="K37" s="513"/>
      <c r="L37" s="297"/>
      <c r="M37" s="298"/>
      <c r="N37" s="298"/>
      <c r="O37" s="298"/>
      <c r="P37" s="298"/>
      <c r="Q37" s="296"/>
      <c r="R37" s="295"/>
      <c r="S37" s="295"/>
      <c r="T37" s="295"/>
      <c r="U37" s="29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291" t="str">
        <f>IF(ISBLANK('A4'!A38),"",'A4'!A38)</f>
        <v/>
      </c>
      <c r="B38" s="292" t="str">
        <f>IF(ISBLANK('A4'!B38),"",'A4'!B38)</f>
        <v/>
      </c>
      <c r="C38" s="293" t="str">
        <f>IF(ISBLANK('A4'!U38),"",'A4'!U38)</f>
        <v/>
      </c>
      <c r="D38" s="294"/>
      <c r="E38" s="295"/>
      <c r="F38" s="295"/>
      <c r="G38" s="295"/>
      <c r="H38" s="295"/>
      <c r="I38" s="295"/>
      <c r="J38" s="296"/>
      <c r="K38" s="513"/>
      <c r="L38" s="297"/>
      <c r="M38" s="298"/>
      <c r="N38" s="298"/>
      <c r="O38" s="298"/>
      <c r="P38" s="298"/>
      <c r="Q38" s="296"/>
      <c r="R38" s="295"/>
      <c r="S38" s="295"/>
      <c r="T38" s="295"/>
      <c r="U38" s="29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291" t="str">
        <f>IF(ISBLANK('A4'!A39),"",'A4'!A39)</f>
        <v/>
      </c>
      <c r="B39" s="292" t="str">
        <f>IF(ISBLANK('A4'!B39),"",'A4'!B39)</f>
        <v/>
      </c>
      <c r="C39" s="293" t="str">
        <f>IF(ISBLANK('A4'!U39),"",'A4'!U39)</f>
        <v/>
      </c>
      <c r="D39" s="294"/>
      <c r="E39" s="295"/>
      <c r="F39" s="295"/>
      <c r="G39" s="295"/>
      <c r="H39" s="295"/>
      <c r="I39" s="295"/>
      <c r="J39" s="296"/>
      <c r="K39" s="513"/>
      <c r="L39" s="297"/>
      <c r="M39" s="298"/>
      <c r="N39" s="298"/>
      <c r="O39" s="298"/>
      <c r="P39" s="298"/>
      <c r="Q39" s="296"/>
      <c r="R39" s="295"/>
      <c r="S39" s="295"/>
      <c r="T39" s="295"/>
      <c r="U39" s="29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291" t="str">
        <f>IF(ISBLANK('A4'!A40),"",'A4'!A40)</f>
        <v/>
      </c>
      <c r="B40" s="292" t="str">
        <f>IF(ISBLANK('A4'!B40),"",'A4'!B40)</f>
        <v/>
      </c>
      <c r="C40" s="293" t="str">
        <f>IF(ISBLANK('A4'!U40),"",'A4'!U40)</f>
        <v/>
      </c>
      <c r="D40" s="294"/>
      <c r="E40" s="295"/>
      <c r="F40" s="295"/>
      <c r="G40" s="295"/>
      <c r="H40" s="295"/>
      <c r="I40" s="295"/>
      <c r="J40" s="296"/>
      <c r="K40" s="513"/>
      <c r="L40" s="297"/>
      <c r="M40" s="298"/>
      <c r="N40" s="298"/>
      <c r="O40" s="298"/>
      <c r="P40" s="298"/>
      <c r="Q40" s="296"/>
      <c r="R40" s="295"/>
      <c r="S40" s="295"/>
      <c r="T40" s="295"/>
      <c r="U40" s="29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291" t="str">
        <f>IF(ISBLANK('A4'!A41),"",'A4'!A41)</f>
        <v/>
      </c>
      <c r="B41" s="292" t="str">
        <f>IF(ISBLANK('A4'!B41),"",'A4'!B41)</f>
        <v/>
      </c>
      <c r="C41" s="293" t="str">
        <f>IF(ISBLANK('A4'!U41),"",'A4'!U41)</f>
        <v/>
      </c>
      <c r="D41" s="294"/>
      <c r="E41" s="295"/>
      <c r="F41" s="295"/>
      <c r="G41" s="295"/>
      <c r="H41" s="295"/>
      <c r="I41" s="295"/>
      <c r="J41" s="296"/>
      <c r="K41" s="513"/>
      <c r="L41" s="297"/>
      <c r="M41" s="298"/>
      <c r="N41" s="298"/>
      <c r="O41" s="298"/>
      <c r="P41" s="298"/>
      <c r="Q41" s="296"/>
      <c r="R41" s="295"/>
      <c r="S41" s="295"/>
      <c r="T41" s="295"/>
      <c r="U41" s="29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291" t="str">
        <f>IF(ISBLANK('A4'!A42),"",'A4'!A42)</f>
        <v/>
      </c>
      <c r="B42" s="292" t="str">
        <f>IF(ISBLANK('A4'!B42),"",'A4'!B42)</f>
        <v/>
      </c>
      <c r="C42" s="293" t="str">
        <f>IF(ISBLANK('A4'!U42),"",'A4'!U42)</f>
        <v/>
      </c>
      <c r="D42" s="294"/>
      <c r="E42" s="295"/>
      <c r="F42" s="295"/>
      <c r="G42" s="295"/>
      <c r="H42" s="295"/>
      <c r="I42" s="295"/>
      <c r="J42" s="296"/>
      <c r="K42" s="513"/>
      <c r="L42" s="297"/>
      <c r="M42" s="298"/>
      <c r="N42" s="298"/>
      <c r="O42" s="298"/>
      <c r="P42" s="298"/>
      <c r="Q42" s="296"/>
      <c r="R42" s="295"/>
      <c r="S42" s="295"/>
      <c r="T42" s="295"/>
      <c r="U42" s="29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291" t="str">
        <f>IF(ISBLANK('A4'!A43),"",'A4'!A43)</f>
        <v/>
      </c>
      <c r="B43" s="292" t="str">
        <f>IF(ISBLANK('A4'!B43),"",'A4'!B43)</f>
        <v/>
      </c>
      <c r="C43" s="293" t="str">
        <f>IF(ISBLANK('A4'!U43),"",'A4'!U43)</f>
        <v/>
      </c>
      <c r="D43" s="294"/>
      <c r="E43" s="295"/>
      <c r="F43" s="295"/>
      <c r="G43" s="295"/>
      <c r="H43" s="295"/>
      <c r="I43" s="295"/>
      <c r="J43" s="296"/>
      <c r="K43" s="513"/>
      <c r="L43" s="297"/>
      <c r="M43" s="298"/>
      <c r="N43" s="298"/>
      <c r="O43" s="298"/>
      <c r="P43" s="298"/>
      <c r="Q43" s="296"/>
      <c r="R43" s="295"/>
      <c r="S43" s="295"/>
      <c r="T43" s="295"/>
      <c r="U43" s="29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291" t="str">
        <f>IF(ISBLANK('A4'!A44),"",'A4'!A44)</f>
        <v/>
      </c>
      <c r="B44" s="292" t="str">
        <f>IF(ISBLANK('A4'!B44),"",'A4'!B44)</f>
        <v/>
      </c>
      <c r="C44" s="293" t="str">
        <f>IF(ISBLANK('A4'!U44),"",'A4'!U44)</f>
        <v/>
      </c>
      <c r="D44" s="294"/>
      <c r="E44" s="295"/>
      <c r="F44" s="295"/>
      <c r="G44" s="295"/>
      <c r="H44" s="295"/>
      <c r="I44" s="295"/>
      <c r="J44" s="296"/>
      <c r="K44" s="513"/>
      <c r="L44" s="297"/>
      <c r="M44" s="298"/>
      <c r="N44" s="298"/>
      <c r="O44" s="298"/>
      <c r="P44" s="298"/>
      <c r="Q44" s="296"/>
      <c r="R44" s="295"/>
      <c r="S44" s="295"/>
      <c r="T44" s="295"/>
      <c r="U44" s="29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291" t="str">
        <f>IF(ISBLANK('A4'!A45),"",'A4'!A45)</f>
        <v/>
      </c>
      <c r="B45" s="292" t="str">
        <f>IF(ISBLANK('A4'!B45),"",'A4'!B45)</f>
        <v/>
      </c>
      <c r="C45" s="293" t="str">
        <f>IF(ISBLANK('A4'!U45),"",'A4'!U45)</f>
        <v/>
      </c>
      <c r="D45" s="294"/>
      <c r="E45" s="295"/>
      <c r="F45" s="295"/>
      <c r="G45" s="295"/>
      <c r="H45" s="295"/>
      <c r="I45" s="295"/>
      <c r="J45" s="296"/>
      <c r="K45" s="513"/>
      <c r="L45" s="297"/>
      <c r="M45" s="298"/>
      <c r="N45" s="298"/>
      <c r="O45" s="298"/>
      <c r="P45" s="298"/>
      <c r="Q45" s="296"/>
      <c r="R45" s="295"/>
      <c r="S45" s="295"/>
      <c r="T45" s="295"/>
      <c r="U45" s="29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291" t="str">
        <f>IF(ISBLANK('A4'!A46),"",'A4'!A46)</f>
        <v/>
      </c>
      <c r="B46" s="292" t="str">
        <f>IF(ISBLANK('A4'!B46),"",'A4'!B46)</f>
        <v/>
      </c>
      <c r="C46" s="293" t="str">
        <f>IF(ISBLANK('A4'!U46),"",'A4'!U46)</f>
        <v/>
      </c>
      <c r="D46" s="294"/>
      <c r="E46" s="295"/>
      <c r="F46" s="295"/>
      <c r="G46" s="295"/>
      <c r="H46" s="295"/>
      <c r="I46" s="295"/>
      <c r="J46" s="296"/>
      <c r="K46" s="513"/>
      <c r="L46" s="297"/>
      <c r="M46" s="298"/>
      <c r="N46" s="298"/>
      <c r="O46" s="298"/>
      <c r="P46" s="298"/>
      <c r="Q46" s="296"/>
      <c r="R46" s="295"/>
      <c r="S46" s="295"/>
      <c r="T46" s="295"/>
      <c r="U46" s="29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291" t="str">
        <f>IF(ISBLANK('A4'!A47),"",'A4'!A47)</f>
        <v/>
      </c>
      <c r="B47" s="292" t="str">
        <f>IF(ISBLANK('A4'!B47),"",'A4'!B47)</f>
        <v/>
      </c>
      <c r="C47" s="293" t="str">
        <f>IF(ISBLANK('A4'!U47),"",'A4'!U47)</f>
        <v/>
      </c>
      <c r="D47" s="294"/>
      <c r="E47" s="295"/>
      <c r="F47" s="295"/>
      <c r="G47" s="295"/>
      <c r="H47" s="295"/>
      <c r="I47" s="295"/>
      <c r="J47" s="296"/>
      <c r="K47" s="513"/>
      <c r="L47" s="297"/>
      <c r="M47" s="298"/>
      <c r="N47" s="298"/>
      <c r="O47" s="298"/>
      <c r="P47" s="298"/>
      <c r="Q47" s="296"/>
      <c r="R47" s="295"/>
      <c r="S47" s="295"/>
      <c r="T47" s="295"/>
      <c r="U47" s="29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291" t="str">
        <f>IF(ISBLANK('A4'!A48),"",'A4'!A48)</f>
        <v/>
      </c>
      <c r="B48" s="292" t="str">
        <f>IF(ISBLANK('A4'!B48),"",'A4'!B48)</f>
        <v/>
      </c>
      <c r="C48" s="293" t="str">
        <f>IF(ISBLANK('A4'!U48),"",'A4'!U48)</f>
        <v/>
      </c>
      <c r="D48" s="294"/>
      <c r="E48" s="295"/>
      <c r="F48" s="295"/>
      <c r="G48" s="295"/>
      <c r="H48" s="295"/>
      <c r="I48" s="295"/>
      <c r="J48" s="296"/>
      <c r="K48" s="513"/>
      <c r="L48" s="297"/>
      <c r="M48" s="298"/>
      <c r="N48" s="298"/>
      <c r="O48" s="298"/>
      <c r="P48" s="298"/>
      <c r="Q48" s="296"/>
      <c r="R48" s="295"/>
      <c r="S48" s="295"/>
      <c r="T48" s="295"/>
      <c r="U48" s="29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291" t="str">
        <f>IF(ISBLANK('A4'!A49),"",'A4'!A49)</f>
        <v/>
      </c>
      <c r="B49" s="292" t="str">
        <f>IF(ISBLANK('A4'!B49),"",'A4'!B49)</f>
        <v/>
      </c>
      <c r="C49" s="293" t="str">
        <f>IF(ISBLANK('A4'!U49),"",'A4'!U49)</f>
        <v/>
      </c>
      <c r="D49" s="294"/>
      <c r="E49" s="295"/>
      <c r="F49" s="295"/>
      <c r="G49" s="295"/>
      <c r="H49" s="295"/>
      <c r="I49" s="295"/>
      <c r="J49" s="296"/>
      <c r="K49" s="513"/>
      <c r="L49" s="297"/>
      <c r="M49" s="298"/>
      <c r="N49" s="298"/>
      <c r="O49" s="298"/>
      <c r="P49" s="298"/>
      <c r="Q49" s="296"/>
      <c r="R49" s="295"/>
      <c r="S49" s="295"/>
      <c r="T49" s="295"/>
      <c r="U49" s="29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291" t="str">
        <f>IF(ISBLANK('A4'!A50),"",'A4'!A50)</f>
        <v/>
      </c>
      <c r="B50" s="292" t="str">
        <f>IF(ISBLANK('A4'!B50),"",'A4'!B50)</f>
        <v/>
      </c>
      <c r="C50" s="293" t="str">
        <f>IF(ISBLANK('A4'!U50),"",'A4'!U50)</f>
        <v/>
      </c>
      <c r="D50" s="294"/>
      <c r="E50" s="295"/>
      <c r="F50" s="295"/>
      <c r="G50" s="295"/>
      <c r="H50" s="295"/>
      <c r="I50" s="295"/>
      <c r="J50" s="296"/>
      <c r="K50" s="513"/>
      <c r="L50" s="297"/>
      <c r="M50" s="298"/>
      <c r="N50" s="298"/>
      <c r="O50" s="298"/>
      <c r="P50" s="298"/>
      <c r="Q50" s="296"/>
      <c r="R50" s="295"/>
      <c r="S50" s="295"/>
      <c r="T50" s="295"/>
      <c r="U50" s="29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291" t="str">
        <f>IF(ISBLANK('A4'!A51),"",'A4'!A51)</f>
        <v/>
      </c>
      <c r="B51" s="292" t="str">
        <f>IF(ISBLANK('A4'!B51),"",'A4'!B51)</f>
        <v/>
      </c>
      <c r="C51" s="293" t="str">
        <f>IF(ISBLANK('A4'!U51),"",'A4'!U51)</f>
        <v/>
      </c>
      <c r="D51" s="294"/>
      <c r="E51" s="295"/>
      <c r="F51" s="295"/>
      <c r="G51" s="295"/>
      <c r="H51" s="295"/>
      <c r="I51" s="295"/>
      <c r="J51" s="296"/>
      <c r="K51" s="513"/>
      <c r="L51" s="297"/>
      <c r="M51" s="298"/>
      <c r="N51" s="298"/>
      <c r="O51" s="298"/>
      <c r="P51" s="298"/>
      <c r="Q51" s="296"/>
      <c r="R51" s="295"/>
      <c r="S51" s="295"/>
      <c r="T51" s="295"/>
      <c r="U51" s="29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291" t="str">
        <f>IF(ISBLANK('A4'!A52),"",'A4'!A52)</f>
        <v/>
      </c>
      <c r="B52" s="292" t="str">
        <f>IF(ISBLANK('A4'!B52),"",'A4'!B52)</f>
        <v/>
      </c>
      <c r="C52" s="293" t="str">
        <f>IF(ISBLANK('A4'!U52),"",'A4'!U52)</f>
        <v/>
      </c>
      <c r="D52" s="294"/>
      <c r="E52" s="295"/>
      <c r="F52" s="295"/>
      <c r="G52" s="295"/>
      <c r="H52" s="295"/>
      <c r="I52" s="295"/>
      <c r="J52" s="296"/>
      <c r="K52" s="513"/>
      <c r="L52" s="297"/>
      <c r="M52" s="298"/>
      <c r="N52" s="298"/>
      <c r="O52" s="298"/>
      <c r="P52" s="298"/>
      <c r="Q52" s="296"/>
      <c r="R52" s="295"/>
      <c r="S52" s="295"/>
      <c r="T52" s="295"/>
      <c r="U52" s="29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291" t="str">
        <f>IF(ISBLANK('A4'!A53),"",'A4'!A53)</f>
        <v/>
      </c>
      <c r="B53" s="292" t="str">
        <f>IF(ISBLANK('A4'!B53),"",'A4'!B53)</f>
        <v/>
      </c>
      <c r="C53" s="293" t="str">
        <f>IF(ISBLANK('A4'!U53),"",'A4'!U53)</f>
        <v/>
      </c>
      <c r="D53" s="294"/>
      <c r="E53" s="295"/>
      <c r="F53" s="295"/>
      <c r="G53" s="295"/>
      <c r="H53" s="295"/>
      <c r="I53" s="295"/>
      <c r="J53" s="296"/>
      <c r="K53" s="513"/>
      <c r="L53" s="297"/>
      <c r="M53" s="298"/>
      <c r="N53" s="298"/>
      <c r="O53" s="298"/>
      <c r="P53" s="298"/>
      <c r="Q53" s="296"/>
      <c r="R53" s="295"/>
      <c r="S53" s="295"/>
      <c r="T53" s="295"/>
      <c r="U53" s="29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291" t="str">
        <f>IF(ISBLANK('A4'!A54),"",'A4'!A54)</f>
        <v/>
      </c>
      <c r="B54" s="292" t="str">
        <f>IF(ISBLANK('A4'!B54),"",'A4'!B54)</f>
        <v/>
      </c>
      <c r="C54" s="293" t="str">
        <f>IF(ISBLANK('A4'!U54),"",'A4'!U54)</f>
        <v/>
      </c>
      <c r="D54" s="294"/>
      <c r="E54" s="295"/>
      <c r="F54" s="295"/>
      <c r="G54" s="295"/>
      <c r="H54" s="295"/>
      <c r="I54" s="295"/>
      <c r="J54" s="296"/>
      <c r="K54" s="513"/>
      <c r="L54" s="297"/>
      <c r="M54" s="298"/>
      <c r="N54" s="298"/>
      <c r="O54" s="298"/>
      <c r="P54" s="298"/>
      <c r="Q54" s="296"/>
      <c r="R54" s="295"/>
      <c r="S54" s="295"/>
      <c r="T54" s="295"/>
      <c r="U54" s="29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291" t="str">
        <f>IF(ISBLANK('A4'!A55),"",'A4'!A55)</f>
        <v/>
      </c>
      <c r="B55" s="292" t="str">
        <f>IF(ISBLANK('A4'!B55),"",'A4'!B55)</f>
        <v/>
      </c>
      <c r="C55" s="293" t="str">
        <f>IF(ISBLANK('A4'!U55),"",'A4'!U55)</f>
        <v/>
      </c>
      <c r="D55" s="294"/>
      <c r="E55" s="295"/>
      <c r="F55" s="295"/>
      <c r="G55" s="295"/>
      <c r="H55" s="295"/>
      <c r="I55" s="295"/>
      <c r="J55" s="296"/>
      <c r="K55" s="513"/>
      <c r="L55" s="297"/>
      <c r="M55" s="298"/>
      <c r="N55" s="298"/>
      <c r="O55" s="298"/>
      <c r="P55" s="298"/>
      <c r="Q55" s="296"/>
      <c r="R55" s="295"/>
      <c r="S55" s="295"/>
      <c r="T55" s="295"/>
      <c r="U55" s="29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291" t="str">
        <f>IF(ISBLANK('A4'!A56),"",'A4'!A56)</f>
        <v/>
      </c>
      <c r="B56" s="292" t="str">
        <f>IF(ISBLANK('A4'!B56),"",'A4'!B56)</f>
        <v/>
      </c>
      <c r="C56" s="293" t="str">
        <f>IF(ISBLANK('A4'!U56),"",'A4'!U56)</f>
        <v/>
      </c>
      <c r="D56" s="294"/>
      <c r="E56" s="295"/>
      <c r="F56" s="295"/>
      <c r="G56" s="295"/>
      <c r="H56" s="295"/>
      <c r="I56" s="295"/>
      <c r="J56" s="296"/>
      <c r="K56" s="513"/>
      <c r="L56" s="297"/>
      <c r="M56" s="298"/>
      <c r="N56" s="298"/>
      <c r="O56" s="298"/>
      <c r="P56" s="298"/>
      <c r="Q56" s="296"/>
      <c r="R56" s="295"/>
      <c r="S56" s="295"/>
      <c r="T56" s="295"/>
      <c r="U56" s="29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291" t="str">
        <f>IF(ISBLANK('A4'!A57),"",'A4'!A57)</f>
        <v/>
      </c>
      <c r="B57" s="292" t="str">
        <f>IF(ISBLANK('A4'!B57),"",'A4'!B57)</f>
        <v/>
      </c>
      <c r="C57" s="293" t="str">
        <f>IF(ISBLANK('A4'!U57),"",'A4'!U57)</f>
        <v/>
      </c>
      <c r="D57" s="294"/>
      <c r="E57" s="295"/>
      <c r="F57" s="295"/>
      <c r="G57" s="295"/>
      <c r="H57" s="295"/>
      <c r="I57" s="295"/>
      <c r="J57" s="296"/>
      <c r="K57" s="513"/>
      <c r="L57" s="297"/>
      <c r="M57" s="298"/>
      <c r="N57" s="298"/>
      <c r="O57" s="298"/>
      <c r="P57" s="298"/>
      <c r="Q57" s="296"/>
      <c r="R57" s="295"/>
      <c r="S57" s="295"/>
      <c r="T57" s="295"/>
      <c r="U57" s="29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291" t="str">
        <f>IF(ISBLANK('A4'!A58),"",'A4'!A58)</f>
        <v/>
      </c>
      <c r="B58" s="292" t="str">
        <f>IF(ISBLANK('A4'!B58),"",'A4'!B58)</f>
        <v/>
      </c>
      <c r="C58" s="293" t="str">
        <f>IF(ISBLANK('A4'!U58),"",'A4'!U58)</f>
        <v/>
      </c>
      <c r="D58" s="294"/>
      <c r="E58" s="295"/>
      <c r="F58" s="295"/>
      <c r="G58" s="295"/>
      <c r="H58" s="295"/>
      <c r="I58" s="295"/>
      <c r="J58" s="296"/>
      <c r="K58" s="513"/>
      <c r="L58" s="297"/>
      <c r="M58" s="298"/>
      <c r="N58" s="298"/>
      <c r="O58" s="298"/>
      <c r="P58" s="298"/>
      <c r="Q58" s="296"/>
      <c r="R58" s="295"/>
      <c r="S58" s="295"/>
      <c r="T58" s="295"/>
      <c r="U58" s="29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291" t="str">
        <f>IF(ISBLANK('A4'!A59),"",'A4'!A59)</f>
        <v/>
      </c>
      <c r="B59" s="292" t="str">
        <f>IF(ISBLANK('A4'!B59),"",'A4'!B59)</f>
        <v/>
      </c>
      <c r="C59" s="293" t="str">
        <f>IF(ISBLANK('A4'!U59),"",'A4'!U59)</f>
        <v/>
      </c>
      <c r="D59" s="294"/>
      <c r="E59" s="295"/>
      <c r="F59" s="295"/>
      <c r="G59" s="295"/>
      <c r="H59" s="295"/>
      <c r="I59" s="295"/>
      <c r="J59" s="296"/>
      <c r="K59" s="513"/>
      <c r="L59" s="297"/>
      <c r="M59" s="298"/>
      <c r="N59" s="298"/>
      <c r="O59" s="298"/>
      <c r="P59" s="298"/>
      <c r="Q59" s="296"/>
      <c r="R59" s="295"/>
      <c r="S59" s="295"/>
      <c r="T59" s="295"/>
      <c r="U59" s="29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291" t="str">
        <f>IF(ISBLANK('A4'!A60),"",'A4'!A60)</f>
        <v/>
      </c>
      <c r="B60" s="292" t="str">
        <f>IF(ISBLANK('A4'!B60),"",'A4'!B60)</f>
        <v/>
      </c>
      <c r="C60" s="293" t="str">
        <f>IF(ISBLANK('A4'!U60),"",'A4'!U60)</f>
        <v/>
      </c>
      <c r="D60" s="294"/>
      <c r="E60" s="295"/>
      <c r="F60" s="295"/>
      <c r="G60" s="295"/>
      <c r="H60" s="295"/>
      <c r="I60" s="295"/>
      <c r="J60" s="296"/>
      <c r="K60" s="513"/>
      <c r="L60" s="297"/>
      <c r="M60" s="298"/>
      <c r="N60" s="298"/>
      <c r="O60" s="298"/>
      <c r="P60" s="298"/>
      <c r="Q60" s="296"/>
      <c r="R60" s="295"/>
      <c r="S60" s="295"/>
      <c r="T60" s="295"/>
      <c r="U60" s="29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291" t="str">
        <f>IF(ISBLANK('A4'!A61),"",'A4'!A61)</f>
        <v/>
      </c>
      <c r="B61" s="292" t="str">
        <f>IF(ISBLANK('A4'!B61),"",'A4'!B61)</f>
        <v/>
      </c>
      <c r="C61" s="293" t="str">
        <f>IF(ISBLANK('A4'!U61),"",'A4'!U61)</f>
        <v/>
      </c>
      <c r="D61" s="294"/>
      <c r="E61" s="295"/>
      <c r="F61" s="295"/>
      <c r="G61" s="295"/>
      <c r="H61" s="295"/>
      <c r="I61" s="295"/>
      <c r="J61" s="296"/>
      <c r="K61" s="513"/>
      <c r="L61" s="297"/>
      <c r="M61" s="298"/>
      <c r="N61" s="298"/>
      <c r="O61" s="298"/>
      <c r="P61" s="298"/>
      <c r="Q61" s="296"/>
      <c r="R61" s="295"/>
      <c r="S61" s="295"/>
      <c r="T61" s="295"/>
      <c r="U61" s="29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291" t="str">
        <f>IF(ISBLANK('A4'!A62),"",'A4'!A62)</f>
        <v/>
      </c>
      <c r="B62" s="292" t="str">
        <f>IF(ISBLANK('A4'!B62),"",'A4'!B62)</f>
        <v/>
      </c>
      <c r="C62" s="293" t="str">
        <f>IF(ISBLANK('A4'!U62),"",'A4'!U62)</f>
        <v/>
      </c>
      <c r="D62" s="294"/>
      <c r="E62" s="295"/>
      <c r="F62" s="295"/>
      <c r="G62" s="295"/>
      <c r="H62" s="295"/>
      <c r="I62" s="295"/>
      <c r="J62" s="296"/>
      <c r="K62" s="513"/>
      <c r="L62" s="297"/>
      <c r="M62" s="298"/>
      <c r="N62" s="298"/>
      <c r="O62" s="298"/>
      <c r="P62" s="298"/>
      <c r="Q62" s="296"/>
      <c r="R62" s="295"/>
      <c r="S62" s="295"/>
      <c r="T62" s="295"/>
      <c r="U62" s="29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291" t="str">
        <f>IF(ISBLANK('A4'!A63),"",'A4'!A63)</f>
        <v/>
      </c>
      <c r="B63" s="292" t="str">
        <f>IF(ISBLANK('A4'!B63),"",'A4'!B63)</f>
        <v/>
      </c>
      <c r="C63" s="293" t="str">
        <f>IF(ISBLANK('A4'!U63),"",'A4'!U63)</f>
        <v/>
      </c>
      <c r="D63" s="294"/>
      <c r="E63" s="295"/>
      <c r="F63" s="295"/>
      <c r="G63" s="295"/>
      <c r="H63" s="295"/>
      <c r="I63" s="295"/>
      <c r="J63" s="296"/>
      <c r="K63" s="513"/>
      <c r="L63" s="297"/>
      <c r="M63" s="298"/>
      <c r="N63" s="298"/>
      <c r="O63" s="298"/>
      <c r="P63" s="298"/>
      <c r="Q63" s="296"/>
      <c r="R63" s="295"/>
      <c r="S63" s="295"/>
      <c r="T63" s="295"/>
      <c r="U63" s="29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291" t="str">
        <f>IF(ISBLANK('A4'!A64),"",'A4'!A64)</f>
        <v/>
      </c>
      <c r="B64" s="292" t="str">
        <f>IF(ISBLANK('A4'!B64),"",'A4'!B64)</f>
        <v/>
      </c>
      <c r="C64" s="293" t="str">
        <f>IF(ISBLANK('A4'!U64),"",'A4'!U64)</f>
        <v/>
      </c>
      <c r="D64" s="294"/>
      <c r="E64" s="295"/>
      <c r="F64" s="295"/>
      <c r="G64" s="295"/>
      <c r="H64" s="295"/>
      <c r="I64" s="295"/>
      <c r="J64" s="296"/>
      <c r="K64" s="513"/>
      <c r="L64" s="297"/>
      <c r="M64" s="298"/>
      <c r="N64" s="298"/>
      <c r="O64" s="298"/>
      <c r="P64" s="298"/>
      <c r="Q64" s="296"/>
      <c r="R64" s="295"/>
      <c r="S64" s="295"/>
      <c r="T64" s="295"/>
      <c r="U64" s="29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291" t="str">
        <f>IF(ISBLANK('A4'!A65),"",'A4'!A65)</f>
        <v/>
      </c>
      <c r="B65" s="292" t="str">
        <f>IF(ISBLANK('A4'!B65),"",'A4'!B65)</f>
        <v/>
      </c>
      <c r="C65" s="293" t="str">
        <f>IF(ISBLANK('A4'!U65),"",'A4'!U65)</f>
        <v/>
      </c>
      <c r="D65" s="294"/>
      <c r="E65" s="295"/>
      <c r="F65" s="295"/>
      <c r="G65" s="295"/>
      <c r="H65" s="295"/>
      <c r="I65" s="295"/>
      <c r="J65" s="296"/>
      <c r="K65" s="513"/>
      <c r="L65" s="297"/>
      <c r="M65" s="298"/>
      <c r="N65" s="298"/>
      <c r="O65" s="298"/>
      <c r="P65" s="298"/>
      <c r="Q65" s="296"/>
      <c r="R65" s="295"/>
      <c r="S65" s="295"/>
      <c r="T65" s="295"/>
      <c r="U65" s="29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291" t="str">
        <f>IF(ISBLANK('A4'!A66),"",'A4'!A66)</f>
        <v/>
      </c>
      <c r="B66" s="292" t="str">
        <f>IF(ISBLANK('A4'!B66),"",'A4'!B66)</f>
        <v/>
      </c>
      <c r="C66" s="293" t="str">
        <f>IF(ISBLANK('A4'!U66),"",'A4'!U66)</f>
        <v/>
      </c>
      <c r="D66" s="294"/>
      <c r="E66" s="295"/>
      <c r="F66" s="295"/>
      <c r="G66" s="295"/>
      <c r="H66" s="295"/>
      <c r="I66" s="295"/>
      <c r="J66" s="296"/>
      <c r="K66" s="513"/>
      <c r="L66" s="297"/>
      <c r="M66" s="298"/>
      <c r="N66" s="298"/>
      <c r="O66" s="298"/>
      <c r="P66" s="298"/>
      <c r="Q66" s="296"/>
      <c r="R66" s="295"/>
      <c r="S66" s="295"/>
      <c r="T66" s="295"/>
      <c r="U66" s="29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291" t="str">
        <f>IF(ISBLANK('A4'!A67),"",'A4'!A67)</f>
        <v/>
      </c>
      <c r="B67" s="292" t="str">
        <f>IF(ISBLANK('A4'!B67),"",'A4'!B67)</f>
        <v/>
      </c>
      <c r="C67" s="293" t="str">
        <f>IF(ISBLANK('A4'!U67),"",'A4'!U67)</f>
        <v/>
      </c>
      <c r="D67" s="294"/>
      <c r="E67" s="295"/>
      <c r="F67" s="295"/>
      <c r="G67" s="295"/>
      <c r="H67" s="295"/>
      <c r="I67" s="295"/>
      <c r="J67" s="296"/>
      <c r="K67" s="513"/>
      <c r="L67" s="297"/>
      <c r="M67" s="298"/>
      <c r="N67" s="298"/>
      <c r="O67" s="298"/>
      <c r="P67" s="298"/>
      <c r="Q67" s="296"/>
      <c r="R67" s="295"/>
      <c r="S67" s="295"/>
      <c r="T67" s="295"/>
      <c r="U67" s="29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291" t="str">
        <f>IF(ISBLANK('A4'!A68),"",'A4'!A68)</f>
        <v/>
      </c>
      <c r="B68" s="292" t="str">
        <f>IF(ISBLANK('A4'!B68),"",'A4'!B68)</f>
        <v/>
      </c>
      <c r="C68" s="293" t="str">
        <f>IF(ISBLANK('A4'!U68),"",'A4'!U68)</f>
        <v/>
      </c>
      <c r="D68" s="294"/>
      <c r="E68" s="295"/>
      <c r="F68" s="295"/>
      <c r="G68" s="295"/>
      <c r="H68" s="295"/>
      <c r="I68" s="295"/>
      <c r="J68" s="296"/>
      <c r="K68" s="513"/>
      <c r="L68" s="297"/>
      <c r="M68" s="298"/>
      <c r="N68" s="298"/>
      <c r="O68" s="298"/>
      <c r="P68" s="298"/>
      <c r="Q68" s="296"/>
      <c r="R68" s="295"/>
      <c r="S68" s="295"/>
      <c r="T68" s="295"/>
      <c r="U68" s="29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291" t="str">
        <f>IF(ISBLANK('A4'!A69),"",'A4'!A69)</f>
        <v/>
      </c>
      <c r="B69" s="292" t="str">
        <f>IF(ISBLANK('A4'!B69),"",'A4'!B69)</f>
        <v/>
      </c>
      <c r="C69" s="293" t="str">
        <f>IF(ISBLANK('A4'!U69),"",'A4'!U69)</f>
        <v/>
      </c>
      <c r="D69" s="294"/>
      <c r="E69" s="295"/>
      <c r="F69" s="295"/>
      <c r="G69" s="295"/>
      <c r="H69" s="295"/>
      <c r="I69" s="295"/>
      <c r="J69" s="296"/>
      <c r="K69" s="513"/>
      <c r="L69" s="297"/>
      <c r="M69" s="298"/>
      <c r="N69" s="298"/>
      <c r="O69" s="298"/>
      <c r="P69" s="298"/>
      <c r="Q69" s="296"/>
      <c r="R69" s="295"/>
      <c r="S69" s="295"/>
      <c r="T69" s="295"/>
      <c r="U69" s="29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291" t="str">
        <f>IF(ISBLANK('A4'!A70),"",'A4'!A70)</f>
        <v/>
      </c>
      <c r="B70" s="292" t="str">
        <f>IF(ISBLANK('A4'!B70),"",'A4'!B70)</f>
        <v/>
      </c>
      <c r="C70" s="293" t="str">
        <f>IF(ISBLANK('A4'!U70),"",'A4'!U70)</f>
        <v/>
      </c>
      <c r="D70" s="294"/>
      <c r="E70" s="295"/>
      <c r="F70" s="295"/>
      <c r="G70" s="295"/>
      <c r="H70" s="295"/>
      <c r="I70" s="295"/>
      <c r="J70" s="296"/>
      <c r="K70" s="513"/>
      <c r="L70" s="297"/>
      <c r="M70" s="298"/>
      <c r="N70" s="298"/>
      <c r="O70" s="298"/>
      <c r="P70" s="298"/>
      <c r="Q70" s="296"/>
      <c r="R70" s="295"/>
      <c r="S70" s="295"/>
      <c r="T70" s="295"/>
      <c r="U70" s="29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291" t="str">
        <f>IF(ISBLANK('A4'!A71),"",'A4'!A71)</f>
        <v/>
      </c>
      <c r="B71" s="292" t="str">
        <f>IF(ISBLANK('A4'!B71),"",'A4'!B71)</f>
        <v/>
      </c>
      <c r="C71" s="293" t="str">
        <f>IF(ISBLANK('A4'!U71),"",'A4'!U71)</f>
        <v/>
      </c>
      <c r="D71" s="294"/>
      <c r="E71" s="295"/>
      <c r="F71" s="295"/>
      <c r="G71" s="295"/>
      <c r="H71" s="295"/>
      <c r="I71" s="295"/>
      <c r="J71" s="296"/>
      <c r="K71" s="513"/>
      <c r="L71" s="297"/>
      <c r="M71" s="298"/>
      <c r="N71" s="298"/>
      <c r="O71" s="298"/>
      <c r="P71" s="298"/>
      <c r="Q71" s="296"/>
      <c r="R71" s="295"/>
      <c r="S71" s="295"/>
      <c r="T71" s="295"/>
      <c r="U71" s="29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291" t="str">
        <f>IF(ISBLANK('A4'!A72),"",'A4'!A72)</f>
        <v/>
      </c>
      <c r="B72" s="292" t="str">
        <f>IF(ISBLANK('A4'!B72),"",'A4'!B72)</f>
        <v/>
      </c>
      <c r="C72" s="293" t="str">
        <f>IF(ISBLANK('A4'!U72),"",'A4'!U72)</f>
        <v/>
      </c>
      <c r="D72" s="294"/>
      <c r="E72" s="295"/>
      <c r="F72" s="295"/>
      <c r="G72" s="295"/>
      <c r="H72" s="295"/>
      <c r="I72" s="295"/>
      <c r="J72" s="296"/>
      <c r="K72" s="513"/>
      <c r="L72" s="297"/>
      <c r="M72" s="298"/>
      <c r="N72" s="298"/>
      <c r="O72" s="298"/>
      <c r="P72" s="298"/>
      <c r="Q72" s="296"/>
      <c r="R72" s="295"/>
      <c r="S72" s="295"/>
      <c r="T72" s="295"/>
      <c r="U72" s="29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291" t="str">
        <f>IF(ISBLANK('A4'!A73),"",'A4'!A73)</f>
        <v/>
      </c>
      <c r="B73" s="292" t="str">
        <f>IF(ISBLANK('A4'!B73),"",'A4'!B73)</f>
        <v/>
      </c>
      <c r="C73" s="293" t="str">
        <f>IF(ISBLANK('A4'!U73),"",'A4'!U73)</f>
        <v/>
      </c>
      <c r="D73" s="294"/>
      <c r="E73" s="295"/>
      <c r="F73" s="295"/>
      <c r="G73" s="295"/>
      <c r="H73" s="295"/>
      <c r="I73" s="295"/>
      <c r="J73" s="296"/>
      <c r="K73" s="513"/>
      <c r="L73" s="297"/>
      <c r="M73" s="298"/>
      <c r="N73" s="298"/>
      <c r="O73" s="298"/>
      <c r="P73" s="298"/>
      <c r="Q73" s="296"/>
      <c r="R73" s="295"/>
      <c r="S73" s="295"/>
      <c r="T73" s="295"/>
      <c r="U73" s="29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291" t="str">
        <f>IF(ISBLANK('A4'!A74),"",'A4'!A74)</f>
        <v/>
      </c>
      <c r="B74" s="292" t="str">
        <f>IF(ISBLANK('A4'!B74),"",'A4'!B74)</f>
        <v/>
      </c>
      <c r="C74" s="293" t="str">
        <f>IF(ISBLANK('A4'!U74),"",'A4'!U74)</f>
        <v/>
      </c>
      <c r="D74" s="294"/>
      <c r="E74" s="295"/>
      <c r="F74" s="295"/>
      <c r="G74" s="295"/>
      <c r="H74" s="295"/>
      <c r="I74" s="295"/>
      <c r="J74" s="296"/>
      <c r="K74" s="513"/>
      <c r="L74" s="297"/>
      <c r="M74" s="298"/>
      <c r="N74" s="298"/>
      <c r="O74" s="298"/>
      <c r="P74" s="298"/>
      <c r="Q74" s="296"/>
      <c r="R74" s="295"/>
      <c r="S74" s="295"/>
      <c r="T74" s="295"/>
      <c r="U74" s="29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291" t="str">
        <f>IF(ISBLANK('A4'!A75),"",'A4'!A75)</f>
        <v/>
      </c>
      <c r="B75" s="292" t="str">
        <f>IF(ISBLANK('A4'!B75),"",'A4'!B75)</f>
        <v/>
      </c>
      <c r="C75" s="293" t="str">
        <f>IF(ISBLANK('A4'!U75),"",'A4'!U75)</f>
        <v/>
      </c>
      <c r="D75" s="294"/>
      <c r="E75" s="295"/>
      <c r="F75" s="295"/>
      <c r="G75" s="295"/>
      <c r="H75" s="295"/>
      <c r="I75" s="295"/>
      <c r="J75" s="296"/>
      <c r="K75" s="513"/>
      <c r="L75" s="297"/>
      <c r="M75" s="298"/>
      <c r="N75" s="298"/>
      <c r="O75" s="298"/>
      <c r="P75" s="298"/>
      <c r="Q75" s="296"/>
      <c r="R75" s="295"/>
      <c r="S75" s="295"/>
      <c r="T75" s="295"/>
      <c r="U75" s="29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291" t="str">
        <f>IF(ISBLANK('A4'!A76),"",'A4'!A76)</f>
        <v/>
      </c>
      <c r="B76" s="292" t="str">
        <f>IF(ISBLANK('A4'!B76),"",'A4'!B76)</f>
        <v/>
      </c>
      <c r="C76" s="293" t="str">
        <f>IF(ISBLANK('A4'!U76),"",'A4'!U76)</f>
        <v/>
      </c>
      <c r="D76" s="294"/>
      <c r="E76" s="295"/>
      <c r="F76" s="295"/>
      <c r="G76" s="295"/>
      <c r="H76" s="295"/>
      <c r="I76" s="295"/>
      <c r="J76" s="296"/>
      <c r="K76" s="513"/>
      <c r="L76" s="297"/>
      <c r="M76" s="298"/>
      <c r="N76" s="298"/>
      <c r="O76" s="298"/>
      <c r="P76" s="298"/>
      <c r="Q76" s="296"/>
      <c r="R76" s="295"/>
      <c r="S76" s="295"/>
      <c r="T76" s="295"/>
      <c r="U76" s="29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291" t="str">
        <f>IF(ISBLANK('A4'!A77),"",'A4'!A77)</f>
        <v/>
      </c>
      <c r="B77" s="292" t="str">
        <f>IF(ISBLANK('A4'!B77),"",'A4'!B77)</f>
        <v/>
      </c>
      <c r="C77" s="293" t="str">
        <f>IF(ISBLANK('A4'!U77),"",'A4'!U77)</f>
        <v/>
      </c>
      <c r="D77" s="294"/>
      <c r="E77" s="295"/>
      <c r="F77" s="295"/>
      <c r="G77" s="295"/>
      <c r="H77" s="295"/>
      <c r="I77" s="295"/>
      <c r="J77" s="296"/>
      <c r="K77" s="513"/>
      <c r="L77" s="297"/>
      <c r="M77" s="298"/>
      <c r="N77" s="298"/>
      <c r="O77" s="298"/>
      <c r="P77" s="298"/>
      <c r="Q77" s="296"/>
      <c r="R77" s="295"/>
      <c r="S77" s="295"/>
      <c r="T77" s="295"/>
      <c r="U77" s="29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291" t="str">
        <f>IF(ISBLANK('A4'!A78),"",'A4'!A78)</f>
        <v/>
      </c>
      <c r="B78" s="292" t="str">
        <f>IF(ISBLANK('A4'!B78),"",'A4'!B78)</f>
        <v/>
      </c>
      <c r="C78" s="293" t="str">
        <f>IF(ISBLANK('A4'!U78),"",'A4'!U78)</f>
        <v/>
      </c>
      <c r="D78" s="294"/>
      <c r="E78" s="295"/>
      <c r="F78" s="295"/>
      <c r="G78" s="295"/>
      <c r="H78" s="295"/>
      <c r="I78" s="295"/>
      <c r="J78" s="296"/>
      <c r="K78" s="513"/>
      <c r="L78" s="297"/>
      <c r="M78" s="298"/>
      <c r="N78" s="298"/>
      <c r="O78" s="298"/>
      <c r="P78" s="298"/>
      <c r="Q78" s="296"/>
      <c r="R78" s="295"/>
      <c r="S78" s="295"/>
      <c r="T78" s="295"/>
      <c r="U78" s="29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291" t="str">
        <f>IF(ISBLANK('A4'!A79),"",'A4'!A79)</f>
        <v/>
      </c>
      <c r="B79" s="292" t="str">
        <f>IF(ISBLANK('A4'!B79),"",'A4'!B79)</f>
        <v/>
      </c>
      <c r="C79" s="293" t="str">
        <f>IF(ISBLANK('A4'!U79),"",'A4'!U79)</f>
        <v/>
      </c>
      <c r="D79" s="294"/>
      <c r="E79" s="295"/>
      <c r="F79" s="295"/>
      <c r="G79" s="295"/>
      <c r="H79" s="295"/>
      <c r="I79" s="295"/>
      <c r="J79" s="296"/>
      <c r="K79" s="513"/>
      <c r="L79" s="297"/>
      <c r="M79" s="298"/>
      <c r="N79" s="298"/>
      <c r="O79" s="298"/>
      <c r="P79" s="298"/>
      <c r="Q79" s="296"/>
      <c r="R79" s="295"/>
      <c r="S79" s="295"/>
      <c r="T79" s="295"/>
      <c r="U79" s="29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291" t="str">
        <f>IF(ISBLANK('A4'!A80),"",'A4'!A80)</f>
        <v/>
      </c>
      <c r="B80" s="292" t="str">
        <f>IF(ISBLANK('A4'!B80),"",'A4'!B80)</f>
        <v/>
      </c>
      <c r="C80" s="293" t="str">
        <f>IF(ISBLANK('A4'!U80),"",'A4'!U80)</f>
        <v/>
      </c>
      <c r="D80" s="294"/>
      <c r="E80" s="295"/>
      <c r="F80" s="295"/>
      <c r="G80" s="295"/>
      <c r="H80" s="295"/>
      <c r="I80" s="295"/>
      <c r="J80" s="296"/>
      <c r="K80" s="513"/>
      <c r="L80" s="297"/>
      <c r="M80" s="298"/>
      <c r="N80" s="298"/>
      <c r="O80" s="298"/>
      <c r="P80" s="298"/>
      <c r="Q80" s="296"/>
      <c r="R80" s="295"/>
      <c r="S80" s="295"/>
      <c r="T80" s="295"/>
      <c r="U80" s="29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291" t="str">
        <f>IF(ISBLANK('A4'!A81),"",'A4'!A81)</f>
        <v/>
      </c>
      <c r="B81" s="292" t="str">
        <f>IF(ISBLANK('A4'!B81),"",'A4'!B81)</f>
        <v/>
      </c>
      <c r="C81" s="293" t="str">
        <f>IF(ISBLANK('A4'!U81),"",'A4'!U81)</f>
        <v/>
      </c>
      <c r="D81" s="294"/>
      <c r="E81" s="295"/>
      <c r="F81" s="295"/>
      <c r="G81" s="295"/>
      <c r="H81" s="295"/>
      <c r="I81" s="295"/>
      <c r="J81" s="296"/>
      <c r="K81" s="513"/>
      <c r="L81" s="297"/>
      <c r="M81" s="298"/>
      <c r="N81" s="298"/>
      <c r="O81" s="298"/>
      <c r="P81" s="298"/>
      <c r="Q81" s="296"/>
      <c r="R81" s="295"/>
      <c r="S81" s="295"/>
      <c r="T81" s="295"/>
      <c r="U81" s="29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291" t="str">
        <f>IF(ISBLANK('A4'!A82),"",'A4'!A82)</f>
        <v/>
      </c>
      <c r="B82" s="292" t="str">
        <f>IF(ISBLANK('A4'!B82),"",'A4'!B82)</f>
        <v/>
      </c>
      <c r="C82" s="293" t="str">
        <f>IF(ISBLANK('A4'!U82),"",'A4'!U82)</f>
        <v/>
      </c>
      <c r="D82" s="294"/>
      <c r="E82" s="295"/>
      <c r="F82" s="295"/>
      <c r="G82" s="295"/>
      <c r="H82" s="295"/>
      <c r="I82" s="295"/>
      <c r="J82" s="296"/>
      <c r="K82" s="513"/>
      <c r="L82" s="297"/>
      <c r="M82" s="298"/>
      <c r="N82" s="298"/>
      <c r="O82" s="298"/>
      <c r="P82" s="298"/>
      <c r="Q82" s="296"/>
      <c r="R82" s="295"/>
      <c r="S82" s="295"/>
      <c r="T82" s="295"/>
      <c r="U82" s="29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291" t="str">
        <f>IF(ISBLANK('A4'!A83),"",'A4'!A83)</f>
        <v/>
      </c>
      <c r="B83" s="292" t="str">
        <f>IF(ISBLANK('A4'!B83),"",'A4'!B83)</f>
        <v/>
      </c>
      <c r="C83" s="293" t="str">
        <f>IF(ISBLANK('A4'!U83),"",'A4'!U83)</f>
        <v/>
      </c>
      <c r="D83" s="294"/>
      <c r="E83" s="295"/>
      <c r="F83" s="295"/>
      <c r="G83" s="295"/>
      <c r="H83" s="295"/>
      <c r="I83" s="295"/>
      <c r="J83" s="296"/>
      <c r="K83" s="513"/>
      <c r="L83" s="297"/>
      <c r="M83" s="298"/>
      <c r="N83" s="298"/>
      <c r="O83" s="298"/>
      <c r="P83" s="298"/>
      <c r="Q83" s="296"/>
      <c r="R83" s="295"/>
      <c r="S83" s="295"/>
      <c r="T83" s="295"/>
      <c r="U83" s="29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291" t="str">
        <f>IF(ISBLANK('A4'!A84),"",'A4'!A84)</f>
        <v/>
      </c>
      <c r="B84" s="292" t="str">
        <f>IF(ISBLANK('A4'!B84),"",'A4'!B84)</f>
        <v/>
      </c>
      <c r="C84" s="293" t="str">
        <f>IF(ISBLANK('A4'!U84),"",'A4'!U84)</f>
        <v/>
      </c>
      <c r="D84" s="294"/>
      <c r="E84" s="295"/>
      <c r="F84" s="295"/>
      <c r="G84" s="295"/>
      <c r="H84" s="295"/>
      <c r="I84" s="295"/>
      <c r="J84" s="296"/>
      <c r="K84" s="513"/>
      <c r="L84" s="297"/>
      <c r="M84" s="298"/>
      <c r="N84" s="298"/>
      <c r="O84" s="298"/>
      <c r="P84" s="298"/>
      <c r="Q84" s="296"/>
      <c r="R84" s="295"/>
      <c r="S84" s="295"/>
      <c r="T84" s="295"/>
      <c r="U84" s="29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291" t="str">
        <f>IF(ISBLANK('A4'!A85),"",'A4'!A85)</f>
        <v/>
      </c>
      <c r="B85" s="292" t="str">
        <f>IF(ISBLANK('A4'!B85),"",'A4'!B85)</f>
        <v/>
      </c>
      <c r="C85" s="293" t="str">
        <f>IF(ISBLANK('A4'!U85),"",'A4'!U85)</f>
        <v/>
      </c>
      <c r="D85" s="294"/>
      <c r="E85" s="295"/>
      <c r="F85" s="295"/>
      <c r="G85" s="295"/>
      <c r="H85" s="295"/>
      <c r="I85" s="295"/>
      <c r="J85" s="296"/>
      <c r="K85" s="513"/>
      <c r="L85" s="297"/>
      <c r="M85" s="298"/>
      <c r="N85" s="298"/>
      <c r="O85" s="298"/>
      <c r="P85" s="298"/>
      <c r="Q85" s="296"/>
      <c r="R85" s="295"/>
      <c r="S85" s="295"/>
      <c r="T85" s="295"/>
      <c r="U85" s="29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291" t="str">
        <f>IF(ISBLANK('A4'!A86),"",'A4'!A86)</f>
        <v/>
      </c>
      <c r="B86" s="292" t="str">
        <f>IF(ISBLANK('A4'!B86),"",'A4'!B86)</f>
        <v/>
      </c>
      <c r="C86" s="293" t="str">
        <f>IF(ISBLANK('A4'!U86),"",'A4'!U86)</f>
        <v/>
      </c>
      <c r="D86" s="294"/>
      <c r="E86" s="295"/>
      <c r="F86" s="295"/>
      <c r="G86" s="295"/>
      <c r="H86" s="295"/>
      <c r="I86" s="295"/>
      <c r="J86" s="296"/>
      <c r="K86" s="513"/>
      <c r="L86" s="297"/>
      <c r="M86" s="298"/>
      <c r="N86" s="298"/>
      <c r="O86" s="298"/>
      <c r="P86" s="298"/>
      <c r="Q86" s="296"/>
      <c r="R86" s="295"/>
      <c r="S86" s="295"/>
      <c r="T86" s="295"/>
      <c r="U86" s="29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291" t="str">
        <f>IF(ISBLANK('A4'!A87),"",'A4'!A87)</f>
        <v/>
      </c>
      <c r="B87" s="292" t="str">
        <f>IF(ISBLANK('A4'!B87),"",'A4'!B87)</f>
        <v/>
      </c>
      <c r="C87" s="293" t="str">
        <f>IF(ISBLANK('A4'!U87),"",'A4'!U87)</f>
        <v/>
      </c>
      <c r="D87" s="294"/>
      <c r="E87" s="295"/>
      <c r="F87" s="295"/>
      <c r="G87" s="295"/>
      <c r="H87" s="295"/>
      <c r="I87" s="295"/>
      <c r="J87" s="296"/>
      <c r="K87" s="513"/>
      <c r="L87" s="297"/>
      <c r="M87" s="298"/>
      <c r="N87" s="298"/>
      <c r="O87" s="298"/>
      <c r="P87" s="298"/>
      <c r="Q87" s="296"/>
      <c r="R87" s="295"/>
      <c r="S87" s="295"/>
      <c r="T87" s="295"/>
      <c r="U87" s="29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291" t="str">
        <f>IF(ISBLANK('A4'!A88),"",'A4'!A88)</f>
        <v/>
      </c>
      <c r="B88" s="292" t="str">
        <f>IF(ISBLANK('A4'!B88),"",'A4'!B88)</f>
        <v/>
      </c>
      <c r="C88" s="293" t="str">
        <f>IF(ISBLANK('A4'!U88),"",'A4'!U88)</f>
        <v/>
      </c>
      <c r="D88" s="294"/>
      <c r="E88" s="295"/>
      <c r="F88" s="295"/>
      <c r="G88" s="295"/>
      <c r="H88" s="295"/>
      <c r="I88" s="295"/>
      <c r="J88" s="296"/>
      <c r="K88" s="513"/>
      <c r="L88" s="297"/>
      <c r="M88" s="298"/>
      <c r="N88" s="298"/>
      <c r="O88" s="298"/>
      <c r="P88" s="298"/>
      <c r="Q88" s="296"/>
      <c r="R88" s="295"/>
      <c r="S88" s="295"/>
      <c r="T88" s="295"/>
      <c r="U88" s="29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291" t="str">
        <f>IF(ISBLANK('A4'!A89),"",'A4'!A89)</f>
        <v/>
      </c>
      <c r="B89" s="292" t="str">
        <f>IF(ISBLANK('A4'!B89),"",'A4'!B89)</f>
        <v/>
      </c>
      <c r="C89" s="293" t="str">
        <f>IF(ISBLANK('A4'!U89),"",'A4'!U89)</f>
        <v/>
      </c>
      <c r="D89" s="294"/>
      <c r="E89" s="295"/>
      <c r="F89" s="295"/>
      <c r="G89" s="295"/>
      <c r="H89" s="295"/>
      <c r="I89" s="295"/>
      <c r="J89" s="296"/>
      <c r="K89" s="513"/>
      <c r="L89" s="297"/>
      <c r="M89" s="298"/>
      <c r="N89" s="298"/>
      <c r="O89" s="298"/>
      <c r="P89" s="298"/>
      <c r="Q89" s="296"/>
      <c r="R89" s="295"/>
      <c r="S89" s="295"/>
      <c r="T89" s="295"/>
      <c r="U89" s="29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291" t="str">
        <f>IF(ISBLANK('A4'!A90),"",'A4'!A90)</f>
        <v/>
      </c>
      <c r="B90" s="292" t="str">
        <f>IF(ISBLANK('A4'!B90),"",'A4'!B90)</f>
        <v/>
      </c>
      <c r="C90" s="293" t="str">
        <f>IF(ISBLANK('A4'!U90),"",'A4'!U90)</f>
        <v/>
      </c>
      <c r="D90" s="294"/>
      <c r="E90" s="295"/>
      <c r="F90" s="295"/>
      <c r="G90" s="295"/>
      <c r="H90" s="295"/>
      <c r="I90" s="295"/>
      <c r="J90" s="296"/>
      <c r="K90" s="513"/>
      <c r="L90" s="297"/>
      <c r="M90" s="298"/>
      <c r="N90" s="298"/>
      <c r="O90" s="298"/>
      <c r="P90" s="298"/>
      <c r="Q90" s="296"/>
      <c r="R90" s="295"/>
      <c r="S90" s="295"/>
      <c r="T90" s="295"/>
      <c r="U90" s="29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291" t="str">
        <f>IF(ISBLANK('A4'!A91),"",'A4'!A91)</f>
        <v/>
      </c>
      <c r="B91" s="292" t="str">
        <f>IF(ISBLANK('A4'!B91),"",'A4'!B91)</f>
        <v/>
      </c>
      <c r="C91" s="293" t="str">
        <f>IF(ISBLANK('A4'!U91),"",'A4'!U91)</f>
        <v/>
      </c>
      <c r="D91" s="294"/>
      <c r="E91" s="295"/>
      <c r="F91" s="295"/>
      <c r="G91" s="295"/>
      <c r="H91" s="295"/>
      <c r="I91" s="295"/>
      <c r="J91" s="296"/>
      <c r="K91" s="513"/>
      <c r="L91" s="297"/>
      <c r="M91" s="298"/>
      <c r="N91" s="298"/>
      <c r="O91" s="298"/>
      <c r="P91" s="298"/>
      <c r="Q91" s="296"/>
      <c r="R91" s="295"/>
      <c r="S91" s="295"/>
      <c r="T91" s="295"/>
      <c r="U91" s="29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291" t="str">
        <f>IF(ISBLANK('A4'!A92),"",'A4'!A92)</f>
        <v/>
      </c>
      <c r="B92" s="292" t="str">
        <f>IF(ISBLANK('A4'!B92),"",'A4'!B92)</f>
        <v/>
      </c>
      <c r="C92" s="293" t="str">
        <f>IF(ISBLANK('A4'!U92),"",'A4'!U92)</f>
        <v/>
      </c>
      <c r="D92" s="294"/>
      <c r="E92" s="295"/>
      <c r="F92" s="295"/>
      <c r="G92" s="295"/>
      <c r="H92" s="295"/>
      <c r="I92" s="295"/>
      <c r="J92" s="296"/>
      <c r="K92" s="513"/>
      <c r="L92" s="297"/>
      <c r="M92" s="298"/>
      <c r="N92" s="298"/>
      <c r="O92" s="298"/>
      <c r="P92" s="298"/>
      <c r="Q92" s="296"/>
      <c r="R92" s="295"/>
      <c r="S92" s="295"/>
      <c r="T92" s="295"/>
      <c r="U92" s="29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291" t="str">
        <f>IF(ISBLANK('A4'!A93),"",'A4'!A93)</f>
        <v/>
      </c>
      <c r="B93" s="292" t="str">
        <f>IF(ISBLANK('A4'!B93),"",'A4'!B93)</f>
        <v/>
      </c>
      <c r="C93" s="293" t="str">
        <f>IF(ISBLANK('A4'!U93),"",'A4'!U93)</f>
        <v/>
      </c>
      <c r="D93" s="294"/>
      <c r="E93" s="295"/>
      <c r="F93" s="295"/>
      <c r="G93" s="295"/>
      <c r="H93" s="295"/>
      <c r="I93" s="295"/>
      <c r="J93" s="296"/>
      <c r="K93" s="513"/>
      <c r="L93" s="297"/>
      <c r="M93" s="298"/>
      <c r="N93" s="298"/>
      <c r="O93" s="298"/>
      <c r="P93" s="298"/>
      <c r="Q93" s="296"/>
      <c r="R93" s="295"/>
      <c r="S93" s="295"/>
      <c r="T93" s="295"/>
      <c r="U93" s="29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291" t="str">
        <f>IF(ISBLANK('A4'!A94),"",'A4'!A94)</f>
        <v/>
      </c>
      <c r="B94" s="292" t="str">
        <f>IF(ISBLANK('A4'!B94),"",'A4'!B94)</f>
        <v/>
      </c>
      <c r="C94" s="293" t="str">
        <f>IF(ISBLANK('A4'!U94),"",'A4'!U94)</f>
        <v/>
      </c>
      <c r="D94" s="294"/>
      <c r="E94" s="295"/>
      <c r="F94" s="295"/>
      <c r="G94" s="295"/>
      <c r="H94" s="295"/>
      <c r="I94" s="295"/>
      <c r="J94" s="296"/>
      <c r="K94" s="513"/>
      <c r="L94" s="297"/>
      <c r="M94" s="298"/>
      <c r="N94" s="298"/>
      <c r="O94" s="298"/>
      <c r="P94" s="298"/>
      <c r="Q94" s="296"/>
      <c r="R94" s="295"/>
      <c r="S94" s="295"/>
      <c r="T94" s="295"/>
      <c r="U94" s="29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291" t="str">
        <f>IF(ISBLANK('A4'!A95),"",'A4'!A95)</f>
        <v/>
      </c>
      <c r="B95" s="292" t="str">
        <f>IF(ISBLANK('A4'!B95),"",'A4'!B95)</f>
        <v/>
      </c>
      <c r="C95" s="293" t="str">
        <f>IF(ISBLANK('A4'!U95),"",'A4'!U95)</f>
        <v/>
      </c>
      <c r="D95" s="294"/>
      <c r="E95" s="295"/>
      <c r="F95" s="295"/>
      <c r="G95" s="295"/>
      <c r="H95" s="295"/>
      <c r="I95" s="295"/>
      <c r="J95" s="296"/>
      <c r="K95" s="513"/>
      <c r="L95" s="297"/>
      <c r="M95" s="298"/>
      <c r="N95" s="298"/>
      <c r="O95" s="298"/>
      <c r="P95" s="298"/>
      <c r="Q95" s="296"/>
      <c r="R95" s="295"/>
      <c r="S95" s="295"/>
      <c r="T95" s="295"/>
      <c r="U95" s="29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291" t="str">
        <f>IF(ISBLANK('A4'!A96),"",'A4'!A96)</f>
        <v/>
      </c>
      <c r="B96" s="292" t="str">
        <f>IF(ISBLANK('A4'!B96),"",'A4'!B96)</f>
        <v/>
      </c>
      <c r="C96" s="293" t="str">
        <f>IF(ISBLANK('A4'!U96),"",'A4'!U96)</f>
        <v/>
      </c>
      <c r="D96" s="294"/>
      <c r="E96" s="295"/>
      <c r="F96" s="295"/>
      <c r="G96" s="295"/>
      <c r="H96" s="295"/>
      <c r="I96" s="295"/>
      <c r="J96" s="296"/>
      <c r="K96" s="513"/>
      <c r="L96" s="297"/>
      <c r="M96" s="298"/>
      <c r="N96" s="298"/>
      <c r="O96" s="298"/>
      <c r="P96" s="298"/>
      <c r="Q96" s="296"/>
      <c r="R96" s="295"/>
      <c r="S96" s="295"/>
      <c r="T96" s="295"/>
      <c r="U96" s="29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291" t="str">
        <f>IF(ISBLANK('A4'!A97),"",'A4'!A97)</f>
        <v/>
      </c>
      <c r="B97" s="292" t="str">
        <f>IF(ISBLANK('A4'!B97),"",'A4'!B97)</f>
        <v/>
      </c>
      <c r="C97" s="293" t="str">
        <f>IF(ISBLANK('A4'!U97),"",'A4'!U97)</f>
        <v/>
      </c>
      <c r="D97" s="294"/>
      <c r="E97" s="295"/>
      <c r="F97" s="295"/>
      <c r="G97" s="295"/>
      <c r="H97" s="295"/>
      <c r="I97" s="295"/>
      <c r="J97" s="296"/>
      <c r="K97" s="513"/>
      <c r="L97" s="297"/>
      <c r="M97" s="298"/>
      <c r="N97" s="298"/>
      <c r="O97" s="298"/>
      <c r="P97" s="298"/>
      <c r="Q97" s="296"/>
      <c r="R97" s="295"/>
      <c r="S97" s="295"/>
      <c r="T97" s="295"/>
      <c r="U97" s="29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291" t="str">
        <f>IF(ISBLANK('A4'!A98),"",'A4'!A98)</f>
        <v/>
      </c>
      <c r="B98" s="292" t="str">
        <f>IF(ISBLANK('A4'!B98),"",'A4'!B98)</f>
        <v/>
      </c>
      <c r="C98" s="293" t="str">
        <f>IF(ISBLANK('A4'!U98),"",'A4'!U98)</f>
        <v/>
      </c>
      <c r="D98" s="294"/>
      <c r="E98" s="295"/>
      <c r="F98" s="295"/>
      <c r="G98" s="295"/>
      <c r="H98" s="295"/>
      <c r="I98" s="295"/>
      <c r="J98" s="296"/>
      <c r="K98" s="513"/>
      <c r="L98" s="297"/>
      <c r="M98" s="298"/>
      <c r="N98" s="298"/>
      <c r="O98" s="298"/>
      <c r="P98" s="298"/>
      <c r="Q98" s="296"/>
      <c r="R98" s="295"/>
      <c r="S98" s="295"/>
      <c r="T98" s="295"/>
      <c r="U98" s="29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291" t="str">
        <f>IF(ISBLANK('A4'!A99),"",'A4'!A99)</f>
        <v/>
      </c>
      <c r="B99" s="292" t="str">
        <f>IF(ISBLANK('A4'!B99),"",'A4'!B99)</f>
        <v/>
      </c>
      <c r="C99" s="293" t="str">
        <f>IF(ISBLANK('A4'!U99),"",'A4'!U99)</f>
        <v/>
      </c>
      <c r="D99" s="294"/>
      <c r="E99" s="295"/>
      <c r="F99" s="295"/>
      <c r="G99" s="295"/>
      <c r="H99" s="295"/>
      <c r="I99" s="295"/>
      <c r="J99" s="296"/>
      <c r="K99" s="513"/>
      <c r="L99" s="297"/>
      <c r="M99" s="298"/>
      <c r="N99" s="298"/>
      <c r="O99" s="298"/>
      <c r="P99" s="298"/>
      <c r="Q99" s="296"/>
      <c r="R99" s="295"/>
      <c r="S99" s="295"/>
      <c r="T99" s="295"/>
      <c r="U99" s="29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291" t="str">
        <f>IF(ISBLANK('A4'!A100),"",'A4'!A100)</f>
        <v/>
      </c>
      <c r="B100" s="292" t="str">
        <f>IF(ISBLANK('A4'!B100),"",'A4'!B100)</f>
        <v/>
      </c>
      <c r="C100" s="293" t="str">
        <f>IF(ISBLANK('A4'!U100),"",'A4'!U100)</f>
        <v/>
      </c>
      <c r="D100" s="294"/>
      <c r="E100" s="295"/>
      <c r="F100" s="295"/>
      <c r="G100" s="295"/>
      <c r="H100" s="295"/>
      <c r="I100" s="295"/>
      <c r="J100" s="296"/>
      <c r="K100" s="513"/>
      <c r="L100" s="297"/>
      <c r="M100" s="298"/>
      <c r="N100" s="298"/>
      <c r="O100" s="298"/>
      <c r="P100" s="298"/>
      <c r="Q100" s="296"/>
      <c r="R100" s="295"/>
      <c r="S100" s="295"/>
      <c r="T100" s="295"/>
      <c r="U100" s="29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291" t="str">
        <f>IF(ISBLANK('A4'!A101),"",'A4'!A101)</f>
        <v/>
      </c>
      <c r="B101" s="292" t="str">
        <f>IF(ISBLANK('A4'!B101),"",'A4'!B101)</f>
        <v/>
      </c>
      <c r="C101" s="293" t="str">
        <f>IF(ISBLANK('A4'!U101),"",'A4'!U101)</f>
        <v/>
      </c>
      <c r="D101" s="294"/>
      <c r="E101" s="295"/>
      <c r="F101" s="295"/>
      <c r="G101" s="295"/>
      <c r="H101" s="295"/>
      <c r="I101" s="295"/>
      <c r="J101" s="296"/>
      <c r="K101" s="513"/>
      <c r="L101" s="297"/>
      <c r="M101" s="298"/>
      <c r="N101" s="298"/>
      <c r="O101" s="298"/>
      <c r="P101" s="298"/>
      <c r="Q101" s="296"/>
      <c r="R101" s="295"/>
      <c r="S101" s="295"/>
      <c r="T101" s="295"/>
      <c r="U101" s="29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291" t="str">
        <f>IF(ISBLANK('A4'!A102),"",'A4'!A102)</f>
        <v/>
      </c>
      <c r="B102" s="292" t="str">
        <f>IF(ISBLANK('A4'!B102),"",'A4'!B102)</f>
        <v/>
      </c>
      <c r="C102" s="293" t="str">
        <f>IF(ISBLANK('A4'!U102),"",'A4'!U102)</f>
        <v/>
      </c>
      <c r="D102" s="294"/>
      <c r="E102" s="295"/>
      <c r="F102" s="295"/>
      <c r="G102" s="295"/>
      <c r="H102" s="295"/>
      <c r="I102" s="295"/>
      <c r="J102" s="296"/>
      <c r="K102" s="513"/>
      <c r="L102" s="297"/>
      <c r="M102" s="298"/>
      <c r="N102" s="298"/>
      <c r="O102" s="298"/>
      <c r="P102" s="298"/>
      <c r="Q102" s="296"/>
      <c r="R102" s="295"/>
      <c r="S102" s="295"/>
      <c r="T102" s="295"/>
      <c r="U102" s="29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291" t="str">
        <f>IF(ISBLANK('A4'!A103),"",'A4'!A103)</f>
        <v/>
      </c>
      <c r="B103" s="292" t="str">
        <f>IF(ISBLANK('A4'!B103),"",'A4'!B103)</f>
        <v/>
      </c>
      <c r="C103" s="293" t="str">
        <f>IF(ISBLANK('A4'!U103),"",'A4'!U103)</f>
        <v/>
      </c>
      <c r="D103" s="294"/>
      <c r="E103" s="295"/>
      <c r="F103" s="295"/>
      <c r="G103" s="295"/>
      <c r="H103" s="295"/>
      <c r="I103" s="295"/>
      <c r="J103" s="296"/>
      <c r="K103" s="513"/>
      <c r="L103" s="297"/>
      <c r="M103" s="298"/>
      <c r="N103" s="298"/>
      <c r="O103" s="298"/>
      <c r="P103" s="298"/>
      <c r="Q103" s="296"/>
      <c r="R103" s="295"/>
      <c r="S103" s="295"/>
      <c r="T103" s="295"/>
      <c r="U103" s="29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291" t="str">
        <f>IF(ISBLANK('A4'!A104),"",'A4'!A104)</f>
        <v/>
      </c>
      <c r="B104" s="292" t="str">
        <f>IF(ISBLANK('A4'!B104),"",'A4'!B104)</f>
        <v/>
      </c>
      <c r="C104" s="293" t="str">
        <f>IF(ISBLANK('A4'!U104),"",'A4'!U104)</f>
        <v/>
      </c>
      <c r="D104" s="294"/>
      <c r="E104" s="295"/>
      <c r="F104" s="295"/>
      <c r="G104" s="295"/>
      <c r="H104" s="295"/>
      <c r="I104" s="295"/>
      <c r="J104" s="296"/>
      <c r="K104" s="513"/>
      <c r="L104" s="297"/>
      <c r="M104" s="298"/>
      <c r="N104" s="298"/>
      <c r="O104" s="298"/>
      <c r="P104" s="298"/>
      <c r="Q104" s="296"/>
      <c r="R104" s="295"/>
      <c r="S104" s="295"/>
      <c r="T104" s="295"/>
      <c r="U104" s="29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291" t="str">
        <f>IF(ISBLANK('A4'!A105),"",'A4'!A105)</f>
        <v/>
      </c>
      <c r="B105" s="292" t="str">
        <f>IF(ISBLANK('A4'!B105),"",'A4'!B105)</f>
        <v/>
      </c>
      <c r="C105" s="293" t="str">
        <f>IF(ISBLANK('A4'!U105),"",'A4'!U105)</f>
        <v/>
      </c>
      <c r="D105" s="294"/>
      <c r="E105" s="295"/>
      <c r="F105" s="295"/>
      <c r="G105" s="295"/>
      <c r="H105" s="295"/>
      <c r="I105" s="295"/>
      <c r="J105" s="296"/>
      <c r="K105" s="513"/>
      <c r="L105" s="297"/>
      <c r="M105" s="298"/>
      <c r="N105" s="298"/>
      <c r="O105" s="298"/>
      <c r="P105" s="298"/>
      <c r="Q105" s="296"/>
      <c r="R105" s="295"/>
      <c r="S105" s="295"/>
      <c r="T105" s="295"/>
      <c r="U105" s="29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291" t="str">
        <f>IF(ISBLANK('A4'!A106),"",'A4'!A106)</f>
        <v/>
      </c>
      <c r="B106" s="292" t="str">
        <f>IF(ISBLANK('A4'!B106),"",'A4'!B106)</f>
        <v/>
      </c>
      <c r="C106" s="293" t="str">
        <f>IF(ISBLANK('A4'!U106),"",'A4'!U106)</f>
        <v/>
      </c>
      <c r="D106" s="294"/>
      <c r="E106" s="295"/>
      <c r="F106" s="295"/>
      <c r="G106" s="295"/>
      <c r="H106" s="295"/>
      <c r="I106" s="295"/>
      <c r="J106" s="296"/>
      <c r="K106" s="513"/>
      <c r="L106" s="297"/>
      <c r="M106" s="298"/>
      <c r="N106" s="298"/>
      <c r="O106" s="298"/>
      <c r="P106" s="298"/>
      <c r="Q106" s="296"/>
      <c r="R106" s="295"/>
      <c r="S106" s="295"/>
      <c r="T106" s="295"/>
      <c r="U106" s="29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291" t="str">
        <f>IF(ISBLANK('A4'!A107),"",'A4'!A107)</f>
        <v/>
      </c>
      <c r="B107" s="292" t="str">
        <f>IF(ISBLANK('A4'!B107),"",'A4'!B107)</f>
        <v/>
      </c>
      <c r="C107" s="293" t="str">
        <f>IF(ISBLANK('A4'!U107),"",'A4'!U107)</f>
        <v/>
      </c>
      <c r="D107" s="294"/>
      <c r="E107" s="295"/>
      <c r="F107" s="295"/>
      <c r="G107" s="295"/>
      <c r="H107" s="295"/>
      <c r="I107" s="295"/>
      <c r="J107" s="296"/>
      <c r="K107" s="513"/>
      <c r="L107" s="297"/>
      <c r="M107" s="298"/>
      <c r="N107" s="298"/>
      <c r="O107" s="298"/>
      <c r="P107" s="298"/>
      <c r="Q107" s="296"/>
      <c r="R107" s="295"/>
      <c r="S107" s="295"/>
      <c r="T107" s="295"/>
      <c r="U107" s="29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291" t="str">
        <f>IF(ISBLANK('A4'!A108),"",'A4'!A108)</f>
        <v/>
      </c>
      <c r="B108" s="292" t="str">
        <f>IF(ISBLANK('A4'!B108),"",'A4'!B108)</f>
        <v/>
      </c>
      <c r="C108" s="293" t="str">
        <f>IF(ISBLANK('A4'!U108),"",'A4'!U108)</f>
        <v/>
      </c>
      <c r="D108" s="294"/>
      <c r="E108" s="295"/>
      <c r="F108" s="295"/>
      <c r="G108" s="295"/>
      <c r="H108" s="295"/>
      <c r="I108" s="295"/>
      <c r="J108" s="296"/>
      <c r="K108" s="513"/>
      <c r="L108" s="297"/>
      <c r="M108" s="298"/>
      <c r="N108" s="298"/>
      <c r="O108" s="298"/>
      <c r="P108" s="298"/>
      <c r="Q108" s="296"/>
      <c r="R108" s="295"/>
      <c r="S108" s="295"/>
      <c r="T108" s="295"/>
      <c r="U108" s="29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291" t="str">
        <f>IF(ISBLANK('A4'!A109),"",'A4'!A109)</f>
        <v/>
      </c>
      <c r="B109" s="292" t="str">
        <f>IF(ISBLANK('A4'!B109),"",'A4'!B109)</f>
        <v/>
      </c>
      <c r="C109" s="293" t="str">
        <f>IF(ISBLANK('A4'!U109),"",'A4'!U109)</f>
        <v/>
      </c>
      <c r="D109" s="294"/>
      <c r="E109" s="295"/>
      <c r="F109" s="295"/>
      <c r="G109" s="295"/>
      <c r="H109" s="295"/>
      <c r="I109" s="295"/>
      <c r="J109" s="296"/>
      <c r="K109" s="513"/>
      <c r="L109" s="297"/>
      <c r="M109" s="298"/>
      <c r="N109" s="298"/>
      <c r="O109" s="298"/>
      <c r="P109" s="298"/>
      <c r="Q109" s="296"/>
      <c r="R109" s="295"/>
      <c r="S109" s="295"/>
      <c r="T109" s="295"/>
      <c r="U109" s="29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291" t="str">
        <f>IF(ISBLANK('A4'!A110),"",'A4'!A110)</f>
        <v/>
      </c>
      <c r="B110" s="292" t="str">
        <f>IF(ISBLANK('A4'!B110),"",'A4'!B110)</f>
        <v/>
      </c>
      <c r="C110" s="293" t="str">
        <f>IF(ISBLANK('A4'!U110),"",'A4'!U110)</f>
        <v/>
      </c>
      <c r="D110" s="294"/>
      <c r="E110" s="295"/>
      <c r="F110" s="295"/>
      <c r="G110" s="295"/>
      <c r="H110" s="295"/>
      <c r="I110" s="295"/>
      <c r="J110" s="296"/>
      <c r="K110" s="513"/>
      <c r="L110" s="297"/>
      <c r="M110" s="298"/>
      <c r="N110" s="298"/>
      <c r="O110" s="298"/>
      <c r="P110" s="298"/>
      <c r="Q110" s="296"/>
      <c r="R110" s="295"/>
      <c r="S110" s="295"/>
      <c r="T110" s="295"/>
      <c r="U110" s="29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291" t="str">
        <f>IF(ISBLANK('A4'!A111),"",'A4'!A111)</f>
        <v/>
      </c>
      <c r="B111" s="292" t="str">
        <f>IF(ISBLANK('A4'!B111),"",'A4'!B111)</f>
        <v/>
      </c>
      <c r="C111" s="293" t="str">
        <f>IF(ISBLANK('A4'!U111),"",'A4'!U111)</f>
        <v/>
      </c>
      <c r="D111" s="294"/>
      <c r="E111" s="295"/>
      <c r="F111" s="295"/>
      <c r="G111" s="295"/>
      <c r="H111" s="295"/>
      <c r="I111" s="295"/>
      <c r="J111" s="296"/>
      <c r="K111" s="513"/>
      <c r="L111" s="297"/>
      <c r="M111" s="298"/>
      <c r="N111" s="298"/>
      <c r="O111" s="298"/>
      <c r="P111" s="298"/>
      <c r="Q111" s="296"/>
      <c r="R111" s="295"/>
      <c r="S111" s="295"/>
      <c r="T111" s="295"/>
      <c r="U111" s="29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291" t="str">
        <f>IF(ISBLANK('A4'!A112),"",'A4'!A112)</f>
        <v/>
      </c>
      <c r="B112" s="292" t="str">
        <f>IF(ISBLANK('A4'!B112),"",'A4'!B112)</f>
        <v/>
      </c>
      <c r="C112" s="293" t="str">
        <f>IF(ISBLANK('A4'!U112),"",'A4'!U112)</f>
        <v/>
      </c>
      <c r="D112" s="294"/>
      <c r="E112" s="295"/>
      <c r="F112" s="295"/>
      <c r="G112" s="295"/>
      <c r="H112" s="295"/>
      <c r="I112" s="295"/>
      <c r="J112" s="296"/>
      <c r="K112" s="513"/>
      <c r="L112" s="297"/>
      <c r="M112" s="298"/>
      <c r="N112" s="298"/>
      <c r="O112" s="298"/>
      <c r="P112" s="298"/>
      <c r="Q112" s="296"/>
      <c r="R112" s="295"/>
      <c r="S112" s="295"/>
      <c r="T112" s="295"/>
      <c r="U112" s="29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291" t="str">
        <f>IF(ISBLANK('A4'!A113),"",'A4'!A113)</f>
        <v/>
      </c>
      <c r="B113" s="292" t="str">
        <f>IF(ISBLANK('A4'!B113),"",'A4'!B113)</f>
        <v/>
      </c>
      <c r="C113" s="293" t="str">
        <f>IF(ISBLANK('A4'!U113),"",'A4'!U113)</f>
        <v/>
      </c>
      <c r="D113" s="294"/>
      <c r="E113" s="295"/>
      <c r="F113" s="295"/>
      <c r="G113" s="295"/>
      <c r="H113" s="295"/>
      <c r="I113" s="295"/>
      <c r="J113" s="296"/>
      <c r="K113" s="513"/>
      <c r="L113" s="297"/>
      <c r="M113" s="298"/>
      <c r="N113" s="298"/>
      <c r="O113" s="298"/>
      <c r="P113" s="298"/>
      <c r="Q113" s="296"/>
      <c r="R113" s="295"/>
      <c r="S113" s="295"/>
      <c r="T113" s="295"/>
      <c r="U113" s="29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291" t="str">
        <f>IF(ISBLANK('A4'!A114),"",'A4'!A114)</f>
        <v/>
      </c>
      <c r="B114" s="292" t="str">
        <f>IF(ISBLANK('A4'!B114),"",'A4'!B114)</f>
        <v/>
      </c>
      <c r="C114" s="293" t="str">
        <f>IF(ISBLANK('A4'!U114),"",'A4'!U114)</f>
        <v/>
      </c>
      <c r="D114" s="294"/>
      <c r="E114" s="295"/>
      <c r="F114" s="295"/>
      <c r="G114" s="295"/>
      <c r="H114" s="295"/>
      <c r="I114" s="295"/>
      <c r="J114" s="296"/>
      <c r="K114" s="513"/>
      <c r="L114" s="297"/>
      <c r="M114" s="298"/>
      <c r="N114" s="298"/>
      <c r="O114" s="298"/>
      <c r="P114" s="298"/>
      <c r="Q114" s="296"/>
      <c r="R114" s="295"/>
      <c r="S114" s="295"/>
      <c r="T114" s="295"/>
      <c r="U114" s="29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291" t="str">
        <f>IF(ISBLANK('A4'!A115),"",'A4'!A115)</f>
        <v/>
      </c>
      <c r="B115" s="292" t="str">
        <f>IF(ISBLANK('A4'!B115),"",'A4'!B115)</f>
        <v/>
      </c>
      <c r="C115" s="293" t="str">
        <f>IF(ISBLANK('A4'!U115),"",'A4'!U115)</f>
        <v/>
      </c>
      <c r="D115" s="294"/>
      <c r="E115" s="295"/>
      <c r="F115" s="295"/>
      <c r="G115" s="295"/>
      <c r="H115" s="295"/>
      <c r="I115" s="295"/>
      <c r="J115" s="296"/>
      <c r="K115" s="513"/>
      <c r="L115" s="297"/>
      <c r="M115" s="298"/>
      <c r="N115" s="298"/>
      <c r="O115" s="298"/>
      <c r="P115" s="298"/>
      <c r="Q115" s="296"/>
      <c r="R115" s="295"/>
      <c r="S115" s="295"/>
      <c r="T115" s="295"/>
      <c r="U115" s="29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291" t="str">
        <f>IF(ISBLANK('A4'!A116),"",'A4'!A116)</f>
        <v/>
      </c>
      <c r="B116" s="292" t="str">
        <f>IF(ISBLANK('A4'!B116),"",'A4'!B116)</f>
        <v/>
      </c>
      <c r="C116" s="293" t="str">
        <f>IF(ISBLANK('A4'!U116),"",'A4'!U116)</f>
        <v/>
      </c>
      <c r="D116" s="294"/>
      <c r="E116" s="295"/>
      <c r="F116" s="295"/>
      <c r="G116" s="295"/>
      <c r="H116" s="295"/>
      <c r="I116" s="295"/>
      <c r="J116" s="296"/>
      <c r="K116" s="513"/>
      <c r="L116" s="297"/>
      <c r="M116" s="298"/>
      <c r="N116" s="298"/>
      <c r="O116" s="298"/>
      <c r="P116" s="298"/>
      <c r="Q116" s="296"/>
      <c r="R116" s="295"/>
      <c r="S116" s="295"/>
      <c r="T116" s="295"/>
      <c r="U116" s="29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291" t="str">
        <f>IF(ISBLANK('A4'!A117),"",'A4'!A117)</f>
        <v/>
      </c>
      <c r="B117" s="292" t="str">
        <f>IF(ISBLANK('A4'!B117),"",'A4'!B117)</f>
        <v/>
      </c>
      <c r="C117" s="293" t="str">
        <f>IF(ISBLANK('A4'!U117),"",'A4'!U117)</f>
        <v/>
      </c>
      <c r="D117" s="294"/>
      <c r="E117" s="295"/>
      <c r="F117" s="295"/>
      <c r="G117" s="295"/>
      <c r="H117" s="295"/>
      <c r="I117" s="295"/>
      <c r="J117" s="296"/>
      <c r="K117" s="513"/>
      <c r="L117" s="297"/>
      <c r="M117" s="298"/>
      <c r="N117" s="298"/>
      <c r="O117" s="298"/>
      <c r="P117" s="298"/>
      <c r="Q117" s="296"/>
      <c r="R117" s="295"/>
      <c r="S117" s="295"/>
      <c r="T117" s="295"/>
      <c r="U117" s="29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291" t="str">
        <f>IF(ISBLANK('A4'!A118),"",'A4'!A118)</f>
        <v/>
      </c>
      <c r="B118" s="292" t="str">
        <f>IF(ISBLANK('A4'!B118),"",'A4'!B118)</f>
        <v/>
      </c>
      <c r="C118" s="293" t="str">
        <f>IF(ISBLANK('A4'!U118),"",'A4'!U118)</f>
        <v/>
      </c>
      <c r="D118" s="294"/>
      <c r="E118" s="295"/>
      <c r="F118" s="295"/>
      <c r="G118" s="295"/>
      <c r="H118" s="295"/>
      <c r="I118" s="295"/>
      <c r="J118" s="296"/>
      <c r="K118" s="513"/>
      <c r="L118" s="297"/>
      <c r="M118" s="298"/>
      <c r="N118" s="298"/>
      <c r="O118" s="298"/>
      <c r="P118" s="298"/>
      <c r="Q118" s="296"/>
      <c r="R118" s="295"/>
      <c r="S118" s="295"/>
      <c r="T118" s="295"/>
      <c r="U118" s="29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291" t="str">
        <f>IF(ISBLANK('A4'!A119),"",'A4'!A119)</f>
        <v/>
      </c>
      <c r="B119" s="292" t="str">
        <f>IF(ISBLANK('A4'!B119),"",'A4'!B119)</f>
        <v/>
      </c>
      <c r="C119" s="293" t="str">
        <f>IF(ISBLANK('A4'!U119),"",'A4'!U119)</f>
        <v/>
      </c>
      <c r="D119" s="294"/>
      <c r="E119" s="295"/>
      <c r="F119" s="295"/>
      <c r="G119" s="295"/>
      <c r="H119" s="295"/>
      <c r="I119" s="295"/>
      <c r="J119" s="296"/>
      <c r="K119" s="513"/>
      <c r="L119" s="297"/>
      <c r="M119" s="298"/>
      <c r="N119" s="298"/>
      <c r="O119" s="298"/>
      <c r="P119" s="298"/>
      <c r="Q119" s="296"/>
      <c r="R119" s="295"/>
      <c r="S119" s="295"/>
      <c r="T119" s="295"/>
      <c r="U119" s="29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291" t="str">
        <f>IF(ISBLANK('A4'!A120),"",'A4'!A120)</f>
        <v/>
      </c>
      <c r="B120" s="292" t="str">
        <f>IF(ISBLANK('A4'!B120),"",'A4'!B120)</f>
        <v/>
      </c>
      <c r="C120" s="293" t="str">
        <f>IF(ISBLANK('A4'!U120),"",'A4'!U120)</f>
        <v/>
      </c>
      <c r="D120" s="294"/>
      <c r="E120" s="295"/>
      <c r="F120" s="295"/>
      <c r="G120" s="295"/>
      <c r="H120" s="295"/>
      <c r="I120" s="295"/>
      <c r="J120" s="296"/>
      <c r="K120" s="513"/>
      <c r="L120" s="297"/>
      <c r="M120" s="298"/>
      <c r="N120" s="298"/>
      <c r="O120" s="298"/>
      <c r="P120" s="298"/>
      <c r="Q120" s="296"/>
      <c r="R120" s="295"/>
      <c r="S120" s="295"/>
      <c r="T120" s="295"/>
      <c r="U120" s="29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291" t="str">
        <f>IF(ISBLANK('A4'!A121),"",'A4'!A121)</f>
        <v/>
      </c>
      <c r="B121" s="292" t="str">
        <f>IF(ISBLANK('A4'!B121),"",'A4'!B121)</f>
        <v/>
      </c>
      <c r="C121" s="293" t="str">
        <f>IF(ISBLANK('A4'!U121),"",'A4'!U121)</f>
        <v/>
      </c>
      <c r="D121" s="294"/>
      <c r="E121" s="295"/>
      <c r="F121" s="295"/>
      <c r="G121" s="295"/>
      <c r="H121" s="295"/>
      <c r="I121" s="295"/>
      <c r="J121" s="296"/>
      <c r="K121" s="513"/>
      <c r="L121" s="297"/>
      <c r="M121" s="298"/>
      <c r="N121" s="298"/>
      <c r="O121" s="298"/>
      <c r="P121" s="298"/>
      <c r="Q121" s="296"/>
      <c r="R121" s="295"/>
      <c r="S121" s="295"/>
      <c r="T121" s="295"/>
      <c r="U121" s="29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291" t="str">
        <f>IF(ISBLANK('A4'!A122),"",'A4'!A122)</f>
        <v/>
      </c>
      <c r="B122" s="292" t="str">
        <f>IF(ISBLANK('A4'!B122),"",'A4'!B122)</f>
        <v/>
      </c>
      <c r="C122" s="293" t="str">
        <f>IF(ISBLANK('A4'!U122),"",'A4'!U122)</f>
        <v/>
      </c>
      <c r="D122" s="294"/>
      <c r="E122" s="295"/>
      <c r="F122" s="295"/>
      <c r="G122" s="295"/>
      <c r="H122" s="295"/>
      <c r="I122" s="295"/>
      <c r="J122" s="296"/>
      <c r="K122" s="513"/>
      <c r="L122" s="297"/>
      <c r="M122" s="298"/>
      <c r="N122" s="298"/>
      <c r="O122" s="298"/>
      <c r="P122" s="298"/>
      <c r="Q122" s="296"/>
      <c r="R122" s="295"/>
      <c r="S122" s="295"/>
      <c r="T122" s="295"/>
      <c r="U122" s="29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291" t="str">
        <f>IF(ISBLANK('A4'!A123),"",'A4'!A123)</f>
        <v/>
      </c>
      <c r="B123" s="292" t="str">
        <f>IF(ISBLANK('A4'!B123),"",'A4'!B123)</f>
        <v/>
      </c>
      <c r="C123" s="293" t="str">
        <f>IF(ISBLANK('A4'!U123),"",'A4'!U123)</f>
        <v/>
      </c>
      <c r="D123" s="294"/>
      <c r="E123" s="295"/>
      <c r="F123" s="295"/>
      <c r="G123" s="295"/>
      <c r="H123" s="295"/>
      <c r="I123" s="295"/>
      <c r="J123" s="296"/>
      <c r="K123" s="513"/>
      <c r="L123" s="297"/>
      <c r="M123" s="298"/>
      <c r="N123" s="298"/>
      <c r="O123" s="298"/>
      <c r="P123" s="298"/>
      <c r="Q123" s="296"/>
      <c r="R123" s="295"/>
      <c r="S123" s="295"/>
      <c r="T123" s="295"/>
      <c r="U123" s="29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291" t="str">
        <f>IF(ISBLANK('A4'!A124),"",'A4'!A124)</f>
        <v/>
      </c>
      <c r="B124" s="292" t="str">
        <f>IF(ISBLANK('A4'!B124),"",'A4'!B124)</f>
        <v/>
      </c>
      <c r="C124" s="293" t="str">
        <f>IF(ISBLANK('A4'!U124),"",'A4'!U124)</f>
        <v/>
      </c>
      <c r="D124" s="294"/>
      <c r="E124" s="295"/>
      <c r="F124" s="295"/>
      <c r="G124" s="295"/>
      <c r="H124" s="295"/>
      <c r="I124" s="295"/>
      <c r="J124" s="296"/>
      <c r="K124" s="513"/>
      <c r="L124" s="297"/>
      <c r="M124" s="298"/>
      <c r="N124" s="298"/>
      <c r="O124" s="298"/>
      <c r="P124" s="298"/>
      <c r="Q124" s="296"/>
      <c r="R124" s="295"/>
      <c r="S124" s="295"/>
      <c r="T124" s="295"/>
      <c r="U124" s="29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291" t="str">
        <f>IF(ISBLANK('A4'!A125),"",'A4'!A125)</f>
        <v/>
      </c>
      <c r="B125" s="292" t="str">
        <f>IF(ISBLANK('A4'!B125),"",'A4'!B125)</f>
        <v/>
      </c>
      <c r="C125" s="293" t="str">
        <f>IF(ISBLANK('A4'!U125),"",'A4'!U125)</f>
        <v/>
      </c>
      <c r="D125" s="294"/>
      <c r="E125" s="295"/>
      <c r="F125" s="295"/>
      <c r="G125" s="295"/>
      <c r="H125" s="295"/>
      <c r="I125" s="295"/>
      <c r="J125" s="296"/>
      <c r="K125" s="513"/>
      <c r="L125" s="297"/>
      <c r="M125" s="298"/>
      <c r="N125" s="298"/>
      <c r="O125" s="298"/>
      <c r="P125" s="298"/>
      <c r="Q125" s="296"/>
      <c r="R125" s="295"/>
      <c r="S125" s="295"/>
      <c r="T125" s="295"/>
      <c r="U125" s="29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291" t="str">
        <f>IF(ISBLANK('A4'!A126),"",'A4'!A126)</f>
        <v/>
      </c>
      <c r="B126" s="292" t="str">
        <f>IF(ISBLANK('A4'!B126),"",'A4'!B126)</f>
        <v/>
      </c>
      <c r="C126" s="293" t="str">
        <f>IF(ISBLANK('A4'!U126),"",'A4'!U126)</f>
        <v/>
      </c>
      <c r="D126" s="294"/>
      <c r="E126" s="295"/>
      <c r="F126" s="295"/>
      <c r="G126" s="295"/>
      <c r="H126" s="295"/>
      <c r="I126" s="295"/>
      <c r="J126" s="296"/>
      <c r="K126" s="513"/>
      <c r="L126" s="297"/>
      <c r="M126" s="298"/>
      <c r="N126" s="298"/>
      <c r="O126" s="298"/>
      <c r="P126" s="298"/>
      <c r="Q126" s="296"/>
      <c r="R126" s="295"/>
      <c r="S126" s="295"/>
      <c r="T126" s="295"/>
      <c r="U126" s="29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291" t="str">
        <f>IF(ISBLANK('A4'!A127),"",'A4'!A127)</f>
        <v/>
      </c>
      <c r="B127" s="292" t="str">
        <f>IF(ISBLANK('A4'!B127),"",'A4'!B127)</f>
        <v/>
      </c>
      <c r="C127" s="293" t="str">
        <f>IF(ISBLANK('A4'!U127),"",'A4'!U127)</f>
        <v/>
      </c>
      <c r="D127" s="294"/>
      <c r="E127" s="295"/>
      <c r="F127" s="295"/>
      <c r="G127" s="295"/>
      <c r="H127" s="295"/>
      <c r="I127" s="295"/>
      <c r="J127" s="296"/>
      <c r="K127" s="513"/>
      <c r="L127" s="297"/>
      <c r="M127" s="298"/>
      <c r="N127" s="298"/>
      <c r="O127" s="298"/>
      <c r="P127" s="298"/>
      <c r="Q127" s="296"/>
      <c r="R127" s="295"/>
      <c r="S127" s="295"/>
      <c r="T127" s="295"/>
      <c r="U127" s="29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291" t="str">
        <f>IF(ISBLANK('A4'!A128),"",'A4'!A128)</f>
        <v/>
      </c>
      <c r="B128" s="292" t="str">
        <f>IF(ISBLANK('A4'!B128),"",'A4'!B128)</f>
        <v/>
      </c>
      <c r="C128" s="293" t="str">
        <f>IF(ISBLANK('A4'!U128),"",'A4'!U128)</f>
        <v/>
      </c>
      <c r="D128" s="294"/>
      <c r="E128" s="295"/>
      <c r="F128" s="295"/>
      <c r="G128" s="295"/>
      <c r="H128" s="295"/>
      <c r="I128" s="295"/>
      <c r="J128" s="296"/>
      <c r="K128" s="513"/>
      <c r="L128" s="297"/>
      <c r="M128" s="298"/>
      <c r="N128" s="298"/>
      <c r="O128" s="298"/>
      <c r="P128" s="298"/>
      <c r="Q128" s="296"/>
      <c r="R128" s="295"/>
      <c r="S128" s="295"/>
      <c r="T128" s="295"/>
      <c r="U128" s="29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291" t="str">
        <f>IF(ISBLANK('A4'!A129),"",'A4'!A129)</f>
        <v/>
      </c>
      <c r="B129" s="292" t="str">
        <f>IF(ISBLANK('A4'!B129),"",'A4'!B129)</f>
        <v/>
      </c>
      <c r="C129" s="293" t="str">
        <f>IF(ISBLANK('A4'!U129),"",'A4'!U129)</f>
        <v/>
      </c>
      <c r="D129" s="294"/>
      <c r="E129" s="295"/>
      <c r="F129" s="295"/>
      <c r="G129" s="295"/>
      <c r="H129" s="295"/>
      <c r="I129" s="295"/>
      <c r="J129" s="296"/>
      <c r="K129" s="513"/>
      <c r="L129" s="297"/>
      <c r="M129" s="298"/>
      <c r="N129" s="298"/>
      <c r="O129" s="298"/>
      <c r="P129" s="298"/>
      <c r="Q129" s="296"/>
      <c r="R129" s="295"/>
      <c r="S129" s="295"/>
      <c r="T129" s="295"/>
      <c r="U129" s="29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291" t="str">
        <f>IF(ISBLANK('A4'!A130),"",'A4'!A130)</f>
        <v/>
      </c>
      <c r="B130" s="292" t="str">
        <f>IF(ISBLANK('A4'!B130),"",'A4'!B130)</f>
        <v/>
      </c>
      <c r="C130" s="293" t="str">
        <f>IF(ISBLANK('A4'!U130),"",'A4'!U130)</f>
        <v/>
      </c>
      <c r="D130" s="294"/>
      <c r="E130" s="295"/>
      <c r="F130" s="295"/>
      <c r="G130" s="295"/>
      <c r="H130" s="295"/>
      <c r="I130" s="295"/>
      <c r="J130" s="296"/>
      <c r="K130" s="513"/>
      <c r="L130" s="297"/>
      <c r="M130" s="298"/>
      <c r="N130" s="298"/>
      <c r="O130" s="298"/>
      <c r="P130" s="298"/>
      <c r="Q130" s="296"/>
      <c r="R130" s="295"/>
      <c r="S130" s="295"/>
      <c r="T130" s="295"/>
      <c r="U130" s="29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291" t="str">
        <f>IF(ISBLANK('A4'!A131),"",'A4'!A131)</f>
        <v/>
      </c>
      <c r="B131" s="292" t="str">
        <f>IF(ISBLANK('A4'!B131),"",'A4'!B131)</f>
        <v/>
      </c>
      <c r="C131" s="293" t="str">
        <f>IF(ISBLANK('A4'!U131),"",'A4'!U131)</f>
        <v/>
      </c>
      <c r="D131" s="294"/>
      <c r="E131" s="295"/>
      <c r="F131" s="295"/>
      <c r="G131" s="295"/>
      <c r="H131" s="295"/>
      <c r="I131" s="295"/>
      <c r="J131" s="296"/>
      <c r="K131" s="513"/>
      <c r="L131" s="297"/>
      <c r="M131" s="298"/>
      <c r="N131" s="298"/>
      <c r="O131" s="298"/>
      <c r="P131" s="298"/>
      <c r="Q131" s="296"/>
      <c r="R131" s="295"/>
      <c r="S131" s="295"/>
      <c r="T131" s="295"/>
      <c r="U131" s="29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291" t="str">
        <f>IF(ISBLANK('A4'!A132),"",'A4'!A132)</f>
        <v/>
      </c>
      <c r="B132" s="292" t="str">
        <f>IF(ISBLANK('A4'!B132),"",'A4'!B132)</f>
        <v/>
      </c>
      <c r="C132" s="293" t="str">
        <f>IF(ISBLANK('A4'!U132),"",'A4'!U132)</f>
        <v/>
      </c>
      <c r="D132" s="294"/>
      <c r="E132" s="295"/>
      <c r="F132" s="295"/>
      <c r="G132" s="295"/>
      <c r="H132" s="295"/>
      <c r="I132" s="295"/>
      <c r="J132" s="296"/>
      <c r="K132" s="513"/>
      <c r="L132" s="297"/>
      <c r="M132" s="298"/>
      <c r="N132" s="298"/>
      <c r="O132" s="298"/>
      <c r="P132" s="298"/>
      <c r="Q132" s="296"/>
      <c r="R132" s="295"/>
      <c r="S132" s="295"/>
      <c r="T132" s="295"/>
      <c r="U132" s="29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291" t="str">
        <f>IF(ISBLANK('A4'!A133),"",'A4'!A133)</f>
        <v/>
      </c>
      <c r="B133" s="292" t="str">
        <f>IF(ISBLANK('A4'!B133),"",'A4'!B133)</f>
        <v/>
      </c>
      <c r="C133" s="293" t="str">
        <f>IF(ISBLANK('A4'!U133),"",'A4'!U133)</f>
        <v/>
      </c>
      <c r="D133" s="294"/>
      <c r="E133" s="295"/>
      <c r="F133" s="295"/>
      <c r="G133" s="295"/>
      <c r="H133" s="295"/>
      <c r="I133" s="295"/>
      <c r="J133" s="296"/>
      <c r="K133" s="513"/>
      <c r="L133" s="297"/>
      <c r="M133" s="298"/>
      <c r="N133" s="298"/>
      <c r="O133" s="298"/>
      <c r="P133" s="298"/>
      <c r="Q133" s="296"/>
      <c r="R133" s="295"/>
      <c r="S133" s="295"/>
      <c r="T133" s="295"/>
      <c r="U133" s="29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291" t="str">
        <f>IF(ISBLANK('A4'!A134),"",'A4'!A134)</f>
        <v/>
      </c>
      <c r="B134" s="292" t="str">
        <f>IF(ISBLANK('A4'!B134),"",'A4'!B134)</f>
        <v/>
      </c>
      <c r="C134" s="293" t="str">
        <f>IF(ISBLANK('A4'!U134),"",'A4'!U134)</f>
        <v/>
      </c>
      <c r="D134" s="294"/>
      <c r="E134" s="295"/>
      <c r="F134" s="295"/>
      <c r="G134" s="295"/>
      <c r="H134" s="295"/>
      <c r="I134" s="295"/>
      <c r="J134" s="296"/>
      <c r="K134" s="513"/>
      <c r="L134" s="297"/>
      <c r="M134" s="298"/>
      <c r="N134" s="298"/>
      <c r="O134" s="298"/>
      <c r="P134" s="298"/>
      <c r="Q134" s="296"/>
      <c r="R134" s="295"/>
      <c r="S134" s="295"/>
      <c r="T134" s="295"/>
      <c r="U134" s="29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291" t="str">
        <f>IF(ISBLANK('A4'!A135),"",'A4'!A135)</f>
        <v/>
      </c>
      <c r="B135" s="292" t="str">
        <f>IF(ISBLANK('A4'!B135),"",'A4'!B135)</f>
        <v/>
      </c>
      <c r="C135" s="293" t="str">
        <f>IF(ISBLANK('A4'!U135),"",'A4'!U135)</f>
        <v/>
      </c>
      <c r="D135" s="294"/>
      <c r="E135" s="295"/>
      <c r="F135" s="295"/>
      <c r="G135" s="295"/>
      <c r="H135" s="295"/>
      <c r="I135" s="295"/>
      <c r="J135" s="296"/>
      <c r="K135" s="513"/>
      <c r="L135" s="297"/>
      <c r="M135" s="298"/>
      <c r="N135" s="298"/>
      <c r="O135" s="298"/>
      <c r="P135" s="298"/>
      <c r="Q135" s="296"/>
      <c r="R135" s="295"/>
      <c r="S135" s="295"/>
      <c r="T135" s="295"/>
      <c r="U135" s="29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291" t="str">
        <f>IF(ISBLANK('A4'!A136),"",'A4'!A136)</f>
        <v/>
      </c>
      <c r="B136" s="292" t="str">
        <f>IF(ISBLANK('A4'!B136),"",'A4'!B136)</f>
        <v/>
      </c>
      <c r="C136" s="293" t="str">
        <f>IF(ISBLANK('A4'!U136),"",'A4'!U136)</f>
        <v/>
      </c>
      <c r="D136" s="294"/>
      <c r="E136" s="295"/>
      <c r="F136" s="295"/>
      <c r="G136" s="295"/>
      <c r="H136" s="295"/>
      <c r="I136" s="295"/>
      <c r="J136" s="296"/>
      <c r="K136" s="513"/>
      <c r="L136" s="297"/>
      <c r="M136" s="298"/>
      <c r="N136" s="298"/>
      <c r="O136" s="298"/>
      <c r="P136" s="298"/>
      <c r="Q136" s="296"/>
      <c r="R136" s="295"/>
      <c r="S136" s="295"/>
      <c r="T136" s="295"/>
      <c r="U136" s="29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291" t="str">
        <f>IF(ISBLANK('A4'!A137),"",'A4'!A137)</f>
        <v/>
      </c>
      <c r="B137" s="292" t="str">
        <f>IF(ISBLANK('A4'!B137),"",'A4'!B137)</f>
        <v/>
      </c>
      <c r="C137" s="293" t="str">
        <f>IF(ISBLANK('A4'!U137),"",'A4'!U137)</f>
        <v/>
      </c>
      <c r="D137" s="294"/>
      <c r="E137" s="295"/>
      <c r="F137" s="295"/>
      <c r="G137" s="295"/>
      <c r="H137" s="295"/>
      <c r="I137" s="295"/>
      <c r="J137" s="296"/>
      <c r="K137" s="513"/>
      <c r="L137" s="297"/>
      <c r="M137" s="298"/>
      <c r="N137" s="298"/>
      <c r="O137" s="298"/>
      <c r="P137" s="298"/>
      <c r="Q137" s="296"/>
      <c r="R137" s="295"/>
      <c r="S137" s="295"/>
      <c r="T137" s="295"/>
      <c r="U137" s="29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291" t="str">
        <f>IF(ISBLANK('A4'!A138),"",'A4'!A138)</f>
        <v/>
      </c>
      <c r="B138" s="292" t="str">
        <f>IF(ISBLANK('A4'!B138),"",'A4'!B138)</f>
        <v/>
      </c>
      <c r="C138" s="293" t="str">
        <f>IF(ISBLANK('A4'!U138),"",'A4'!U138)</f>
        <v/>
      </c>
      <c r="D138" s="294"/>
      <c r="E138" s="295"/>
      <c r="F138" s="295"/>
      <c r="G138" s="295"/>
      <c r="H138" s="295"/>
      <c r="I138" s="295"/>
      <c r="J138" s="296"/>
      <c r="K138" s="513"/>
      <c r="L138" s="297"/>
      <c r="M138" s="298"/>
      <c r="N138" s="298"/>
      <c r="O138" s="298"/>
      <c r="P138" s="298"/>
      <c r="Q138" s="296"/>
      <c r="R138" s="295"/>
      <c r="S138" s="295"/>
      <c r="T138" s="295"/>
      <c r="U138" s="29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291" t="str">
        <f>IF(ISBLANK('A4'!A139),"",'A4'!A139)</f>
        <v/>
      </c>
      <c r="B139" s="292" t="str">
        <f>IF(ISBLANK('A4'!B139),"",'A4'!B139)</f>
        <v/>
      </c>
      <c r="C139" s="293" t="str">
        <f>IF(ISBLANK('A4'!U139),"",'A4'!U139)</f>
        <v/>
      </c>
      <c r="D139" s="294"/>
      <c r="E139" s="295"/>
      <c r="F139" s="295"/>
      <c r="G139" s="295"/>
      <c r="H139" s="295"/>
      <c r="I139" s="295"/>
      <c r="J139" s="296"/>
      <c r="K139" s="513"/>
      <c r="L139" s="297"/>
      <c r="M139" s="298"/>
      <c r="N139" s="298"/>
      <c r="O139" s="298"/>
      <c r="P139" s="298"/>
      <c r="Q139" s="296"/>
      <c r="R139" s="295"/>
      <c r="S139" s="295"/>
      <c r="T139" s="295"/>
      <c r="U139" s="29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291" t="str">
        <f>IF(ISBLANK('A4'!A140),"",'A4'!A140)</f>
        <v/>
      </c>
      <c r="B140" s="292" t="str">
        <f>IF(ISBLANK('A4'!B140),"",'A4'!B140)</f>
        <v/>
      </c>
      <c r="C140" s="293" t="str">
        <f>IF(ISBLANK('A4'!U140),"",'A4'!U140)</f>
        <v/>
      </c>
      <c r="D140" s="294"/>
      <c r="E140" s="295"/>
      <c r="F140" s="295"/>
      <c r="G140" s="295"/>
      <c r="H140" s="295"/>
      <c r="I140" s="295"/>
      <c r="J140" s="296"/>
      <c r="K140" s="513"/>
      <c r="L140" s="297"/>
      <c r="M140" s="298"/>
      <c r="N140" s="298"/>
      <c r="O140" s="298"/>
      <c r="P140" s="298"/>
      <c r="Q140" s="296"/>
      <c r="R140" s="295"/>
      <c r="S140" s="295"/>
      <c r="T140" s="295"/>
      <c r="U140" s="29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291" t="str">
        <f>IF(ISBLANK('A4'!A141),"",'A4'!A141)</f>
        <v/>
      </c>
      <c r="B141" s="292" t="str">
        <f>IF(ISBLANK('A4'!B141),"",'A4'!B141)</f>
        <v/>
      </c>
      <c r="C141" s="293" t="str">
        <f>IF(ISBLANK('A4'!U141),"",'A4'!U141)</f>
        <v/>
      </c>
      <c r="D141" s="294"/>
      <c r="E141" s="295"/>
      <c r="F141" s="295"/>
      <c r="G141" s="295"/>
      <c r="H141" s="295"/>
      <c r="I141" s="295"/>
      <c r="J141" s="296"/>
      <c r="K141" s="513"/>
      <c r="L141" s="297"/>
      <c r="M141" s="298"/>
      <c r="N141" s="298"/>
      <c r="O141" s="298"/>
      <c r="P141" s="298"/>
      <c r="Q141" s="296"/>
      <c r="R141" s="295"/>
      <c r="S141" s="295"/>
      <c r="T141" s="295"/>
      <c r="U141" s="29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291" t="str">
        <f>IF(ISBLANK('A4'!A142),"",'A4'!A142)</f>
        <v/>
      </c>
      <c r="B142" s="292" t="str">
        <f>IF(ISBLANK('A4'!B142),"",'A4'!B142)</f>
        <v/>
      </c>
      <c r="C142" s="293" t="str">
        <f>IF(ISBLANK('A4'!U142),"",'A4'!U142)</f>
        <v/>
      </c>
      <c r="D142" s="294"/>
      <c r="E142" s="295"/>
      <c r="F142" s="295"/>
      <c r="G142" s="295"/>
      <c r="H142" s="295"/>
      <c r="I142" s="295"/>
      <c r="J142" s="296"/>
      <c r="K142" s="513"/>
      <c r="L142" s="297"/>
      <c r="M142" s="298"/>
      <c r="N142" s="298"/>
      <c r="O142" s="298"/>
      <c r="P142" s="298"/>
      <c r="Q142" s="296"/>
      <c r="R142" s="295"/>
      <c r="S142" s="295"/>
      <c r="T142" s="295"/>
      <c r="U142" s="29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291" t="str">
        <f>IF(ISBLANK('A4'!A143),"",'A4'!A143)</f>
        <v/>
      </c>
      <c r="B143" s="292" t="str">
        <f>IF(ISBLANK('A4'!B143),"",'A4'!B143)</f>
        <v/>
      </c>
      <c r="C143" s="293" t="str">
        <f>IF(ISBLANK('A4'!U143),"",'A4'!U143)</f>
        <v/>
      </c>
      <c r="D143" s="294"/>
      <c r="E143" s="295"/>
      <c r="F143" s="295"/>
      <c r="G143" s="295"/>
      <c r="H143" s="295"/>
      <c r="I143" s="295"/>
      <c r="J143" s="296"/>
      <c r="K143" s="513"/>
      <c r="L143" s="297"/>
      <c r="M143" s="298"/>
      <c r="N143" s="298"/>
      <c r="O143" s="298"/>
      <c r="P143" s="298"/>
      <c r="Q143" s="296"/>
      <c r="R143" s="295"/>
      <c r="S143" s="295"/>
      <c r="T143" s="295"/>
      <c r="U143" s="29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291" t="str">
        <f>IF(ISBLANK('A4'!A144),"",'A4'!A144)</f>
        <v/>
      </c>
      <c r="B144" s="292" t="str">
        <f>IF(ISBLANK('A4'!B144),"",'A4'!B144)</f>
        <v/>
      </c>
      <c r="C144" s="293" t="str">
        <f>IF(ISBLANK('A4'!U144),"",'A4'!U144)</f>
        <v/>
      </c>
      <c r="D144" s="294"/>
      <c r="E144" s="295"/>
      <c r="F144" s="295"/>
      <c r="G144" s="295"/>
      <c r="H144" s="295"/>
      <c r="I144" s="295"/>
      <c r="J144" s="296"/>
      <c r="K144" s="513"/>
      <c r="L144" s="297"/>
      <c r="M144" s="298"/>
      <c r="N144" s="298"/>
      <c r="O144" s="298"/>
      <c r="P144" s="298"/>
      <c r="Q144" s="296"/>
      <c r="R144" s="295"/>
      <c r="S144" s="295"/>
      <c r="T144" s="295"/>
      <c r="U144" s="29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291" t="str">
        <f>IF(ISBLANK('A4'!A145),"",'A4'!A145)</f>
        <v/>
      </c>
      <c r="B145" s="292" t="str">
        <f>IF(ISBLANK('A4'!B145),"",'A4'!B145)</f>
        <v/>
      </c>
      <c r="C145" s="293" t="str">
        <f>IF(ISBLANK('A4'!U145),"",'A4'!U145)</f>
        <v/>
      </c>
      <c r="D145" s="294"/>
      <c r="E145" s="295"/>
      <c r="F145" s="295"/>
      <c r="G145" s="295"/>
      <c r="H145" s="295"/>
      <c r="I145" s="295"/>
      <c r="J145" s="296"/>
      <c r="K145" s="513"/>
      <c r="L145" s="297"/>
      <c r="M145" s="298"/>
      <c r="N145" s="298"/>
      <c r="O145" s="298"/>
      <c r="P145" s="298"/>
      <c r="Q145" s="296"/>
      <c r="R145" s="295"/>
      <c r="S145" s="295"/>
      <c r="T145" s="295"/>
      <c r="U145" s="29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291" t="str">
        <f>IF(ISBLANK('A4'!A146),"",'A4'!A146)</f>
        <v/>
      </c>
      <c r="B146" s="292" t="str">
        <f>IF(ISBLANK('A4'!B146),"",'A4'!B146)</f>
        <v/>
      </c>
      <c r="C146" s="293" t="str">
        <f>IF(ISBLANK('A4'!U146),"",'A4'!U146)</f>
        <v/>
      </c>
      <c r="D146" s="294"/>
      <c r="E146" s="295"/>
      <c r="F146" s="295"/>
      <c r="G146" s="295"/>
      <c r="H146" s="295"/>
      <c r="I146" s="295"/>
      <c r="J146" s="296"/>
      <c r="K146" s="513"/>
      <c r="L146" s="297"/>
      <c r="M146" s="298"/>
      <c r="N146" s="298"/>
      <c r="O146" s="298"/>
      <c r="P146" s="298"/>
      <c r="Q146" s="296"/>
      <c r="R146" s="295"/>
      <c r="S146" s="295"/>
      <c r="T146" s="295"/>
      <c r="U146" s="29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291" t="str">
        <f>IF(ISBLANK('A4'!A147),"",'A4'!A147)</f>
        <v/>
      </c>
      <c r="B147" s="292" t="str">
        <f>IF(ISBLANK('A4'!B147),"",'A4'!B147)</f>
        <v/>
      </c>
      <c r="C147" s="293" t="str">
        <f>IF(ISBLANK('A4'!U147),"",'A4'!U147)</f>
        <v/>
      </c>
      <c r="D147" s="294"/>
      <c r="E147" s="295"/>
      <c r="F147" s="295"/>
      <c r="G147" s="295"/>
      <c r="H147" s="295"/>
      <c r="I147" s="295"/>
      <c r="J147" s="296"/>
      <c r="K147" s="513"/>
      <c r="L147" s="297"/>
      <c r="M147" s="298"/>
      <c r="N147" s="298"/>
      <c r="O147" s="298"/>
      <c r="P147" s="298"/>
      <c r="Q147" s="296"/>
      <c r="R147" s="295"/>
      <c r="S147" s="295"/>
      <c r="T147" s="295"/>
      <c r="U147" s="29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291" t="str">
        <f>IF(ISBLANK('A4'!A148),"",'A4'!A148)</f>
        <v/>
      </c>
      <c r="B148" s="292" t="str">
        <f>IF(ISBLANK('A4'!B148),"",'A4'!B148)</f>
        <v/>
      </c>
      <c r="C148" s="293" t="str">
        <f>IF(ISBLANK('A4'!U148),"",'A4'!U148)</f>
        <v/>
      </c>
      <c r="D148" s="294"/>
      <c r="E148" s="295"/>
      <c r="F148" s="295"/>
      <c r="G148" s="295"/>
      <c r="H148" s="295"/>
      <c r="I148" s="295"/>
      <c r="J148" s="296"/>
      <c r="K148" s="513"/>
      <c r="L148" s="297"/>
      <c r="M148" s="298"/>
      <c r="N148" s="298"/>
      <c r="O148" s="298"/>
      <c r="P148" s="298"/>
      <c r="Q148" s="296"/>
      <c r="R148" s="295"/>
      <c r="S148" s="295"/>
      <c r="T148" s="295"/>
      <c r="U148" s="29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291" t="str">
        <f>IF(ISBLANK('A4'!A149),"",'A4'!A149)</f>
        <v/>
      </c>
      <c r="B149" s="292" t="str">
        <f>IF(ISBLANK('A4'!B149),"",'A4'!B149)</f>
        <v/>
      </c>
      <c r="C149" s="293" t="str">
        <f>IF(ISBLANK('A4'!U149),"",'A4'!U149)</f>
        <v/>
      </c>
      <c r="D149" s="294"/>
      <c r="E149" s="295"/>
      <c r="F149" s="295"/>
      <c r="G149" s="295"/>
      <c r="H149" s="295"/>
      <c r="I149" s="295"/>
      <c r="J149" s="296"/>
      <c r="K149" s="513"/>
      <c r="L149" s="297"/>
      <c r="M149" s="298"/>
      <c r="N149" s="298"/>
      <c r="O149" s="298"/>
      <c r="P149" s="298"/>
      <c r="Q149" s="296"/>
      <c r="R149" s="295"/>
      <c r="S149" s="295"/>
      <c r="T149" s="295"/>
      <c r="U149" s="29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291" t="str">
        <f>IF(ISBLANK('A4'!A150),"",'A4'!A150)</f>
        <v/>
      </c>
      <c r="B150" s="292" t="str">
        <f>IF(ISBLANK('A4'!B150),"",'A4'!B150)</f>
        <v/>
      </c>
      <c r="C150" s="293" t="str">
        <f>IF(ISBLANK('A4'!U150),"",'A4'!U150)</f>
        <v/>
      </c>
      <c r="D150" s="294"/>
      <c r="E150" s="295"/>
      <c r="F150" s="295"/>
      <c r="G150" s="295"/>
      <c r="H150" s="295"/>
      <c r="I150" s="295"/>
      <c r="J150" s="296"/>
      <c r="K150" s="513"/>
      <c r="L150" s="297"/>
      <c r="M150" s="298"/>
      <c r="N150" s="298"/>
      <c r="O150" s="298"/>
      <c r="P150" s="298"/>
      <c r="Q150" s="296"/>
      <c r="R150" s="295"/>
      <c r="S150" s="295"/>
      <c r="T150" s="295"/>
      <c r="U150" s="29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291" t="str">
        <f>IF(ISBLANK('A4'!A151),"",'A4'!A151)</f>
        <v/>
      </c>
      <c r="B151" s="292" t="str">
        <f>IF(ISBLANK('A4'!B151),"",'A4'!B151)</f>
        <v/>
      </c>
      <c r="C151" s="293" t="str">
        <f>IF(ISBLANK('A4'!U151),"",'A4'!U151)</f>
        <v/>
      </c>
      <c r="D151" s="294"/>
      <c r="E151" s="295"/>
      <c r="F151" s="295"/>
      <c r="G151" s="295"/>
      <c r="H151" s="295"/>
      <c r="I151" s="295"/>
      <c r="J151" s="296"/>
      <c r="K151" s="513"/>
      <c r="L151" s="297"/>
      <c r="M151" s="298"/>
      <c r="N151" s="298"/>
      <c r="O151" s="298"/>
      <c r="P151" s="298"/>
      <c r="Q151" s="296"/>
      <c r="R151" s="295"/>
      <c r="S151" s="295"/>
      <c r="T151" s="295"/>
      <c r="U151" s="29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291" t="str">
        <f>IF(ISBLANK('A4'!A152),"",'A4'!A152)</f>
        <v/>
      </c>
      <c r="B152" s="292" t="str">
        <f>IF(ISBLANK('A4'!B152),"",'A4'!B152)</f>
        <v/>
      </c>
      <c r="C152" s="293" t="str">
        <f>IF(ISBLANK('A4'!U152),"",'A4'!U152)</f>
        <v/>
      </c>
      <c r="D152" s="294"/>
      <c r="E152" s="295"/>
      <c r="F152" s="295"/>
      <c r="G152" s="295"/>
      <c r="H152" s="295"/>
      <c r="I152" s="295"/>
      <c r="J152" s="296"/>
      <c r="K152" s="513"/>
      <c r="L152" s="297"/>
      <c r="M152" s="298"/>
      <c r="N152" s="298"/>
      <c r="O152" s="298"/>
      <c r="P152" s="298"/>
      <c r="Q152" s="296"/>
      <c r="R152" s="295"/>
      <c r="S152" s="295"/>
      <c r="T152" s="295"/>
      <c r="U152" s="29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291" t="str">
        <f>IF(ISBLANK('A4'!A153),"",'A4'!A153)</f>
        <v/>
      </c>
      <c r="B153" s="292" t="str">
        <f>IF(ISBLANK('A4'!B153),"",'A4'!B153)</f>
        <v/>
      </c>
      <c r="C153" s="293" t="str">
        <f>IF(ISBLANK('A4'!U153),"",'A4'!U153)</f>
        <v/>
      </c>
      <c r="D153" s="294"/>
      <c r="E153" s="295"/>
      <c r="F153" s="295"/>
      <c r="G153" s="295"/>
      <c r="H153" s="295"/>
      <c r="I153" s="295"/>
      <c r="J153" s="296"/>
      <c r="K153" s="513"/>
      <c r="L153" s="297"/>
      <c r="M153" s="298"/>
      <c r="N153" s="298"/>
      <c r="O153" s="298"/>
      <c r="P153" s="298"/>
      <c r="Q153" s="296"/>
      <c r="R153" s="295"/>
      <c r="S153" s="295"/>
      <c r="T153" s="295"/>
      <c r="U153" s="29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291" t="str">
        <f>IF(ISBLANK('A4'!A154),"",'A4'!A154)</f>
        <v/>
      </c>
      <c r="B154" s="292" t="str">
        <f>IF(ISBLANK('A4'!B154),"",'A4'!B154)</f>
        <v/>
      </c>
      <c r="C154" s="293" t="str">
        <f>IF(ISBLANK('A4'!U154),"",'A4'!U154)</f>
        <v/>
      </c>
      <c r="D154" s="294"/>
      <c r="E154" s="295"/>
      <c r="F154" s="295"/>
      <c r="G154" s="295"/>
      <c r="H154" s="295"/>
      <c r="I154" s="295"/>
      <c r="J154" s="296"/>
      <c r="K154" s="513"/>
      <c r="L154" s="297"/>
      <c r="M154" s="298"/>
      <c r="N154" s="298"/>
      <c r="O154" s="298"/>
      <c r="P154" s="298"/>
      <c r="Q154" s="296"/>
      <c r="R154" s="295"/>
      <c r="S154" s="295"/>
      <c r="T154" s="295"/>
      <c r="U154" s="29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291" t="str">
        <f>IF(ISBLANK('A4'!A155),"",'A4'!A155)</f>
        <v/>
      </c>
      <c r="B155" s="292" t="str">
        <f>IF(ISBLANK('A4'!B155),"",'A4'!B155)</f>
        <v/>
      </c>
      <c r="C155" s="293" t="str">
        <f>IF(ISBLANK('A4'!U155),"",'A4'!U155)</f>
        <v/>
      </c>
      <c r="D155" s="294"/>
      <c r="E155" s="295"/>
      <c r="F155" s="295"/>
      <c r="G155" s="295"/>
      <c r="H155" s="295"/>
      <c r="I155" s="295"/>
      <c r="J155" s="296"/>
      <c r="K155" s="513"/>
      <c r="L155" s="297"/>
      <c r="M155" s="298"/>
      <c r="N155" s="298"/>
      <c r="O155" s="298"/>
      <c r="P155" s="298"/>
      <c r="Q155" s="296"/>
      <c r="R155" s="295"/>
      <c r="S155" s="295"/>
      <c r="T155" s="295"/>
      <c r="U155" s="29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291" t="str">
        <f>IF(ISBLANK('A4'!A156),"",'A4'!A156)</f>
        <v/>
      </c>
      <c r="B156" s="292" t="str">
        <f>IF(ISBLANK('A4'!B156),"",'A4'!B156)</f>
        <v/>
      </c>
      <c r="C156" s="293" t="str">
        <f>IF(ISBLANK('A4'!U156),"",'A4'!U156)</f>
        <v/>
      </c>
      <c r="D156" s="294"/>
      <c r="E156" s="295"/>
      <c r="F156" s="295"/>
      <c r="G156" s="295"/>
      <c r="H156" s="295"/>
      <c r="I156" s="295"/>
      <c r="J156" s="296"/>
      <c r="K156" s="513"/>
      <c r="L156" s="297"/>
      <c r="M156" s="298"/>
      <c r="N156" s="298"/>
      <c r="O156" s="298"/>
      <c r="P156" s="298"/>
      <c r="Q156" s="296"/>
      <c r="R156" s="295"/>
      <c r="S156" s="295"/>
      <c r="T156" s="295"/>
      <c r="U156" s="29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291" t="str">
        <f>IF(ISBLANK('A4'!A157),"",'A4'!A157)</f>
        <v/>
      </c>
      <c r="B157" s="292" t="str">
        <f>IF(ISBLANK('A4'!B157),"",'A4'!B157)</f>
        <v/>
      </c>
      <c r="C157" s="293" t="str">
        <f>IF(ISBLANK('A4'!U157),"",'A4'!U157)</f>
        <v/>
      </c>
      <c r="D157" s="294"/>
      <c r="E157" s="295"/>
      <c r="F157" s="295"/>
      <c r="G157" s="295"/>
      <c r="H157" s="295"/>
      <c r="I157" s="295"/>
      <c r="J157" s="296"/>
      <c r="K157" s="513"/>
      <c r="L157" s="297"/>
      <c r="M157" s="298"/>
      <c r="N157" s="298"/>
      <c r="O157" s="298"/>
      <c r="P157" s="298"/>
      <c r="Q157" s="296"/>
      <c r="R157" s="295"/>
      <c r="S157" s="295"/>
      <c r="T157" s="295"/>
      <c r="U157" s="29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291" t="str">
        <f>IF(ISBLANK('A4'!A158),"",'A4'!A158)</f>
        <v/>
      </c>
      <c r="B158" s="292" t="str">
        <f>IF(ISBLANK('A4'!B158),"",'A4'!B158)</f>
        <v/>
      </c>
      <c r="C158" s="293" t="str">
        <f>IF(ISBLANK('A4'!U158),"",'A4'!U158)</f>
        <v/>
      </c>
      <c r="D158" s="294"/>
      <c r="E158" s="295"/>
      <c r="F158" s="295"/>
      <c r="G158" s="295"/>
      <c r="H158" s="295"/>
      <c r="I158" s="295"/>
      <c r="J158" s="296"/>
      <c r="K158" s="513"/>
      <c r="L158" s="297"/>
      <c r="M158" s="298"/>
      <c r="N158" s="298"/>
      <c r="O158" s="298"/>
      <c r="P158" s="298"/>
      <c r="Q158" s="296"/>
      <c r="R158" s="295"/>
      <c r="S158" s="295"/>
      <c r="T158" s="295"/>
      <c r="U158" s="29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291" t="str">
        <f>IF(ISBLANK('A4'!A159),"",'A4'!A159)</f>
        <v/>
      </c>
      <c r="B159" s="292" t="str">
        <f>IF(ISBLANK('A4'!B159),"",'A4'!B159)</f>
        <v/>
      </c>
      <c r="C159" s="293" t="str">
        <f>IF(ISBLANK('A4'!U159),"",'A4'!U159)</f>
        <v/>
      </c>
      <c r="D159" s="294"/>
      <c r="E159" s="295"/>
      <c r="F159" s="295"/>
      <c r="G159" s="295"/>
      <c r="H159" s="295"/>
      <c r="I159" s="295"/>
      <c r="J159" s="296"/>
      <c r="K159" s="513"/>
      <c r="L159" s="297"/>
      <c r="M159" s="298"/>
      <c r="N159" s="298"/>
      <c r="O159" s="298"/>
      <c r="P159" s="298"/>
      <c r="Q159" s="296"/>
      <c r="R159" s="295"/>
      <c r="S159" s="295"/>
      <c r="T159" s="295"/>
      <c r="U159" s="29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291" t="str">
        <f>IF(ISBLANK('A4'!A160),"",'A4'!A160)</f>
        <v/>
      </c>
      <c r="B160" s="292" t="str">
        <f>IF(ISBLANK('A4'!B160),"",'A4'!B160)</f>
        <v/>
      </c>
      <c r="C160" s="293" t="str">
        <f>IF(ISBLANK('A4'!U160),"",'A4'!U160)</f>
        <v/>
      </c>
      <c r="D160" s="294"/>
      <c r="E160" s="295"/>
      <c r="F160" s="295"/>
      <c r="G160" s="295"/>
      <c r="H160" s="295"/>
      <c r="I160" s="295"/>
      <c r="J160" s="296"/>
      <c r="K160" s="513"/>
      <c r="L160" s="297"/>
      <c r="M160" s="298"/>
      <c r="N160" s="298"/>
      <c r="O160" s="298"/>
      <c r="P160" s="298"/>
      <c r="Q160" s="296"/>
      <c r="R160" s="295"/>
      <c r="S160" s="295"/>
      <c r="T160" s="295"/>
      <c r="U160" s="29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291" t="str">
        <f>IF(ISBLANK('A4'!A161),"",'A4'!A161)</f>
        <v/>
      </c>
      <c r="B161" s="292" t="str">
        <f>IF(ISBLANK('A4'!B161),"",'A4'!B161)</f>
        <v/>
      </c>
      <c r="C161" s="293" t="str">
        <f>IF(ISBLANK('A4'!U161),"",'A4'!U161)</f>
        <v/>
      </c>
      <c r="D161" s="294"/>
      <c r="E161" s="295"/>
      <c r="F161" s="295"/>
      <c r="G161" s="295"/>
      <c r="H161" s="295"/>
      <c r="I161" s="295"/>
      <c r="J161" s="296"/>
      <c r="K161" s="513"/>
      <c r="L161" s="297"/>
      <c r="M161" s="298"/>
      <c r="N161" s="298"/>
      <c r="O161" s="298"/>
      <c r="P161" s="298"/>
      <c r="Q161" s="296"/>
      <c r="R161" s="295"/>
      <c r="S161" s="295"/>
      <c r="T161" s="295"/>
      <c r="U161" s="29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291" t="str">
        <f>IF(ISBLANK('A4'!A162),"",'A4'!A162)</f>
        <v/>
      </c>
      <c r="B162" s="292" t="str">
        <f>IF(ISBLANK('A4'!B162),"",'A4'!B162)</f>
        <v/>
      </c>
      <c r="C162" s="293" t="str">
        <f>IF(ISBLANK('A4'!U162),"",'A4'!U162)</f>
        <v/>
      </c>
      <c r="D162" s="294"/>
      <c r="E162" s="295"/>
      <c r="F162" s="295"/>
      <c r="G162" s="295"/>
      <c r="H162" s="295"/>
      <c r="I162" s="295"/>
      <c r="J162" s="296"/>
      <c r="K162" s="513"/>
      <c r="L162" s="297"/>
      <c r="M162" s="298"/>
      <c r="N162" s="298"/>
      <c r="O162" s="298"/>
      <c r="P162" s="298"/>
      <c r="Q162" s="296"/>
      <c r="R162" s="295"/>
      <c r="S162" s="295"/>
      <c r="T162" s="295"/>
      <c r="U162" s="29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291" t="str">
        <f>IF(ISBLANK('A4'!A163),"",'A4'!A163)</f>
        <v/>
      </c>
      <c r="B163" s="292" t="str">
        <f>IF(ISBLANK('A4'!B163),"",'A4'!B163)</f>
        <v/>
      </c>
      <c r="C163" s="293" t="str">
        <f>IF(ISBLANK('A4'!U163),"",'A4'!U163)</f>
        <v/>
      </c>
      <c r="D163" s="294"/>
      <c r="E163" s="295"/>
      <c r="F163" s="295"/>
      <c r="G163" s="295"/>
      <c r="H163" s="295"/>
      <c r="I163" s="295"/>
      <c r="J163" s="296"/>
      <c r="K163" s="513"/>
      <c r="L163" s="297"/>
      <c r="M163" s="298"/>
      <c r="N163" s="298"/>
      <c r="O163" s="298"/>
      <c r="P163" s="298"/>
      <c r="Q163" s="296"/>
      <c r="R163" s="295"/>
      <c r="S163" s="295"/>
      <c r="T163" s="295"/>
      <c r="U163" s="29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291" t="str">
        <f>IF(ISBLANK('A4'!A164),"",'A4'!A164)</f>
        <v/>
      </c>
      <c r="B164" s="292" t="str">
        <f>IF(ISBLANK('A4'!B164),"",'A4'!B164)</f>
        <v/>
      </c>
      <c r="C164" s="293" t="str">
        <f>IF(ISBLANK('A4'!U164),"",'A4'!U164)</f>
        <v/>
      </c>
      <c r="D164" s="294"/>
      <c r="E164" s="295"/>
      <c r="F164" s="295"/>
      <c r="G164" s="295"/>
      <c r="H164" s="295"/>
      <c r="I164" s="295"/>
      <c r="J164" s="296"/>
      <c r="K164" s="513"/>
      <c r="L164" s="297"/>
      <c r="M164" s="298"/>
      <c r="N164" s="298"/>
      <c r="O164" s="298"/>
      <c r="P164" s="298"/>
      <c r="Q164" s="296"/>
      <c r="R164" s="295"/>
      <c r="S164" s="295"/>
      <c r="T164" s="295"/>
      <c r="U164" s="29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291" t="str">
        <f>IF(ISBLANK('A4'!A165),"",'A4'!A165)</f>
        <v/>
      </c>
      <c r="B165" s="292" t="str">
        <f>IF(ISBLANK('A4'!B165),"",'A4'!B165)</f>
        <v/>
      </c>
      <c r="C165" s="293" t="str">
        <f>IF(ISBLANK('A4'!U165),"",'A4'!U165)</f>
        <v/>
      </c>
      <c r="D165" s="294"/>
      <c r="E165" s="295"/>
      <c r="F165" s="295"/>
      <c r="G165" s="295"/>
      <c r="H165" s="295"/>
      <c r="I165" s="295"/>
      <c r="J165" s="296"/>
      <c r="K165" s="513"/>
      <c r="L165" s="297"/>
      <c r="M165" s="298"/>
      <c r="N165" s="298"/>
      <c r="O165" s="298"/>
      <c r="P165" s="298"/>
      <c r="Q165" s="296"/>
      <c r="R165" s="295"/>
      <c r="S165" s="295"/>
      <c r="T165" s="295"/>
      <c r="U165" s="29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291" t="str">
        <f>IF(ISBLANK('A4'!A166),"",'A4'!A166)</f>
        <v/>
      </c>
      <c r="B166" s="292" t="str">
        <f>IF(ISBLANK('A4'!B166),"",'A4'!B166)</f>
        <v/>
      </c>
      <c r="C166" s="293" t="str">
        <f>IF(ISBLANK('A4'!U166),"",'A4'!U166)</f>
        <v/>
      </c>
      <c r="D166" s="294"/>
      <c r="E166" s="295"/>
      <c r="F166" s="295"/>
      <c r="G166" s="295"/>
      <c r="H166" s="295"/>
      <c r="I166" s="295"/>
      <c r="J166" s="296"/>
      <c r="K166" s="513"/>
      <c r="L166" s="297"/>
      <c r="M166" s="298"/>
      <c r="N166" s="298"/>
      <c r="O166" s="298"/>
      <c r="P166" s="298"/>
      <c r="Q166" s="296"/>
      <c r="R166" s="295"/>
      <c r="S166" s="295"/>
      <c r="T166" s="295"/>
      <c r="U166" s="29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291" t="str">
        <f>IF(ISBLANK('A4'!A167),"",'A4'!A167)</f>
        <v/>
      </c>
      <c r="B167" s="292" t="str">
        <f>IF(ISBLANK('A4'!B167),"",'A4'!B167)</f>
        <v/>
      </c>
      <c r="C167" s="293" t="str">
        <f>IF(ISBLANK('A4'!U167),"",'A4'!U167)</f>
        <v/>
      </c>
      <c r="D167" s="294"/>
      <c r="E167" s="295"/>
      <c r="F167" s="295"/>
      <c r="G167" s="295"/>
      <c r="H167" s="295"/>
      <c r="I167" s="295"/>
      <c r="J167" s="296"/>
      <c r="K167" s="513"/>
      <c r="L167" s="297"/>
      <c r="M167" s="298"/>
      <c r="N167" s="298"/>
      <c r="O167" s="298"/>
      <c r="P167" s="298"/>
      <c r="Q167" s="296"/>
      <c r="R167" s="295"/>
      <c r="S167" s="295"/>
      <c r="T167" s="295"/>
      <c r="U167" s="29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291" t="str">
        <f>IF(ISBLANK('A4'!A168),"",'A4'!A168)</f>
        <v/>
      </c>
      <c r="B168" s="292" t="str">
        <f>IF(ISBLANK('A4'!B168),"",'A4'!B168)</f>
        <v/>
      </c>
      <c r="C168" s="293" t="str">
        <f>IF(ISBLANK('A4'!U168),"",'A4'!U168)</f>
        <v/>
      </c>
      <c r="D168" s="294"/>
      <c r="E168" s="295"/>
      <c r="F168" s="295"/>
      <c r="G168" s="295"/>
      <c r="H168" s="295"/>
      <c r="I168" s="295"/>
      <c r="J168" s="296"/>
      <c r="K168" s="513"/>
      <c r="L168" s="297"/>
      <c r="M168" s="298"/>
      <c r="N168" s="298"/>
      <c r="O168" s="298"/>
      <c r="P168" s="298"/>
      <c r="Q168" s="296"/>
      <c r="R168" s="295"/>
      <c r="S168" s="295"/>
      <c r="T168" s="295"/>
      <c r="U168" s="29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291" t="str">
        <f>IF(ISBLANK('A4'!A169),"",'A4'!A169)</f>
        <v/>
      </c>
      <c r="B169" s="292" t="str">
        <f>IF(ISBLANK('A4'!B169),"",'A4'!B169)</f>
        <v/>
      </c>
      <c r="C169" s="293" t="str">
        <f>IF(ISBLANK('A4'!U169),"",'A4'!U169)</f>
        <v/>
      </c>
      <c r="D169" s="294"/>
      <c r="E169" s="295"/>
      <c r="F169" s="295"/>
      <c r="G169" s="295"/>
      <c r="H169" s="295"/>
      <c r="I169" s="295"/>
      <c r="J169" s="296"/>
      <c r="K169" s="513"/>
      <c r="L169" s="297"/>
      <c r="M169" s="298"/>
      <c r="N169" s="298"/>
      <c r="O169" s="298"/>
      <c r="P169" s="298"/>
      <c r="Q169" s="296"/>
      <c r="R169" s="295"/>
      <c r="S169" s="295"/>
      <c r="T169" s="295"/>
      <c r="U169" s="29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291" t="str">
        <f>IF(ISBLANK('A4'!A170),"",'A4'!A170)</f>
        <v/>
      </c>
      <c r="B170" s="292" t="str">
        <f>IF(ISBLANK('A4'!B170),"",'A4'!B170)</f>
        <v/>
      </c>
      <c r="C170" s="293" t="str">
        <f>IF(ISBLANK('A4'!U170),"",'A4'!U170)</f>
        <v/>
      </c>
      <c r="D170" s="294"/>
      <c r="E170" s="295"/>
      <c r="F170" s="295"/>
      <c r="G170" s="295"/>
      <c r="H170" s="295"/>
      <c r="I170" s="295"/>
      <c r="J170" s="296"/>
      <c r="K170" s="513"/>
      <c r="L170" s="297"/>
      <c r="M170" s="298"/>
      <c r="N170" s="298"/>
      <c r="O170" s="298"/>
      <c r="P170" s="298"/>
      <c r="Q170" s="296"/>
      <c r="R170" s="295"/>
      <c r="S170" s="295"/>
      <c r="T170" s="295"/>
      <c r="U170" s="29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291" t="str">
        <f>IF(ISBLANK('A4'!A171),"",'A4'!A171)</f>
        <v/>
      </c>
      <c r="B171" s="292" t="str">
        <f>IF(ISBLANK('A4'!B171),"",'A4'!B171)</f>
        <v/>
      </c>
      <c r="C171" s="293" t="str">
        <f>IF(ISBLANK('A4'!U171),"",'A4'!U171)</f>
        <v/>
      </c>
      <c r="D171" s="294"/>
      <c r="E171" s="295"/>
      <c r="F171" s="295"/>
      <c r="G171" s="295"/>
      <c r="H171" s="295"/>
      <c r="I171" s="295"/>
      <c r="J171" s="296"/>
      <c r="K171" s="513"/>
      <c r="L171" s="297"/>
      <c r="M171" s="298"/>
      <c r="N171" s="298"/>
      <c r="O171" s="298"/>
      <c r="P171" s="298"/>
      <c r="Q171" s="296"/>
      <c r="R171" s="295"/>
      <c r="S171" s="295"/>
      <c r="T171" s="295"/>
      <c r="U171" s="29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291" t="str">
        <f>IF(ISBLANK('A4'!A172),"",'A4'!A172)</f>
        <v/>
      </c>
      <c r="B172" s="292" t="str">
        <f>IF(ISBLANK('A4'!B172),"",'A4'!B172)</f>
        <v/>
      </c>
      <c r="C172" s="293" t="str">
        <f>IF(ISBLANK('A4'!U172),"",'A4'!U172)</f>
        <v/>
      </c>
      <c r="D172" s="294"/>
      <c r="E172" s="295"/>
      <c r="F172" s="295"/>
      <c r="G172" s="295"/>
      <c r="H172" s="295"/>
      <c r="I172" s="295"/>
      <c r="J172" s="296"/>
      <c r="K172" s="513"/>
      <c r="L172" s="297"/>
      <c r="M172" s="298"/>
      <c r="N172" s="298"/>
      <c r="O172" s="298"/>
      <c r="P172" s="298"/>
      <c r="Q172" s="296"/>
      <c r="R172" s="295"/>
      <c r="S172" s="295"/>
      <c r="T172" s="295"/>
      <c r="U172" s="29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291" t="str">
        <f>IF(ISBLANK('A4'!A173),"",'A4'!A173)</f>
        <v/>
      </c>
      <c r="B173" s="292" t="str">
        <f>IF(ISBLANK('A4'!B173),"",'A4'!B173)</f>
        <v/>
      </c>
      <c r="C173" s="293" t="str">
        <f>IF(ISBLANK('A4'!U173),"",'A4'!U173)</f>
        <v/>
      </c>
      <c r="D173" s="294"/>
      <c r="E173" s="295"/>
      <c r="F173" s="295"/>
      <c r="G173" s="295"/>
      <c r="H173" s="295"/>
      <c r="I173" s="295"/>
      <c r="J173" s="296"/>
      <c r="K173" s="513"/>
      <c r="L173" s="297"/>
      <c r="M173" s="298"/>
      <c r="N173" s="298"/>
      <c r="O173" s="298"/>
      <c r="P173" s="298"/>
      <c r="Q173" s="296"/>
      <c r="R173" s="295"/>
      <c r="S173" s="295"/>
      <c r="T173" s="295"/>
      <c r="U173" s="29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291" t="str">
        <f>IF(ISBLANK('A4'!A174),"",'A4'!A174)</f>
        <v/>
      </c>
      <c r="B174" s="292" t="str">
        <f>IF(ISBLANK('A4'!B174),"",'A4'!B174)</f>
        <v/>
      </c>
      <c r="C174" s="293" t="str">
        <f>IF(ISBLANK('A4'!U174),"",'A4'!U174)</f>
        <v/>
      </c>
      <c r="D174" s="294"/>
      <c r="E174" s="295"/>
      <c r="F174" s="295"/>
      <c r="G174" s="295"/>
      <c r="H174" s="295"/>
      <c r="I174" s="295"/>
      <c r="J174" s="296"/>
      <c r="K174" s="513"/>
      <c r="L174" s="297"/>
      <c r="M174" s="298"/>
      <c r="N174" s="298"/>
      <c r="O174" s="298"/>
      <c r="P174" s="298"/>
      <c r="Q174" s="296"/>
      <c r="R174" s="295"/>
      <c r="S174" s="295"/>
      <c r="T174" s="295"/>
      <c r="U174" s="29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291" t="str">
        <f>IF(ISBLANK('A4'!A175),"",'A4'!A175)</f>
        <v/>
      </c>
      <c r="B175" s="292" t="str">
        <f>IF(ISBLANK('A4'!B175),"",'A4'!B175)</f>
        <v/>
      </c>
      <c r="C175" s="293" t="str">
        <f>IF(ISBLANK('A4'!U175),"",'A4'!U175)</f>
        <v/>
      </c>
      <c r="D175" s="294"/>
      <c r="E175" s="295"/>
      <c r="F175" s="295"/>
      <c r="G175" s="295"/>
      <c r="H175" s="295"/>
      <c r="I175" s="295"/>
      <c r="J175" s="296"/>
      <c r="K175" s="513"/>
      <c r="L175" s="297"/>
      <c r="M175" s="298"/>
      <c r="N175" s="298"/>
      <c r="O175" s="298"/>
      <c r="P175" s="298"/>
      <c r="Q175" s="296"/>
      <c r="R175" s="295"/>
      <c r="S175" s="295"/>
      <c r="T175" s="295"/>
      <c r="U175" s="29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291" t="str">
        <f>IF(ISBLANK('A4'!A176),"",'A4'!A176)</f>
        <v/>
      </c>
      <c r="B176" s="292" t="str">
        <f>IF(ISBLANK('A4'!B176),"",'A4'!B176)</f>
        <v/>
      </c>
      <c r="C176" s="293" t="str">
        <f>IF(ISBLANK('A4'!U176),"",'A4'!U176)</f>
        <v/>
      </c>
      <c r="D176" s="294"/>
      <c r="E176" s="295"/>
      <c r="F176" s="295"/>
      <c r="G176" s="295"/>
      <c r="H176" s="295"/>
      <c r="I176" s="295"/>
      <c r="J176" s="296"/>
      <c r="K176" s="513"/>
      <c r="L176" s="297"/>
      <c r="M176" s="298"/>
      <c r="N176" s="298"/>
      <c r="O176" s="298"/>
      <c r="P176" s="298"/>
      <c r="Q176" s="296"/>
      <c r="R176" s="295"/>
      <c r="S176" s="295"/>
      <c r="T176" s="295"/>
      <c r="U176" s="29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291" t="str">
        <f>IF(ISBLANK('A4'!A177),"",'A4'!A177)</f>
        <v/>
      </c>
      <c r="B177" s="292" t="str">
        <f>IF(ISBLANK('A4'!B177),"",'A4'!B177)</f>
        <v/>
      </c>
      <c r="C177" s="293" t="str">
        <f>IF(ISBLANK('A4'!U177),"",'A4'!U177)</f>
        <v/>
      </c>
      <c r="D177" s="294"/>
      <c r="E177" s="295"/>
      <c r="F177" s="295"/>
      <c r="G177" s="295"/>
      <c r="H177" s="295"/>
      <c r="I177" s="295"/>
      <c r="J177" s="296"/>
      <c r="K177" s="513"/>
      <c r="L177" s="297"/>
      <c r="M177" s="298"/>
      <c r="N177" s="298"/>
      <c r="O177" s="298"/>
      <c r="P177" s="298"/>
      <c r="Q177" s="296"/>
      <c r="R177" s="295"/>
      <c r="S177" s="295"/>
      <c r="T177" s="295"/>
      <c r="U177" s="29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291" t="str">
        <f>IF(ISBLANK('A4'!A178),"",'A4'!A178)</f>
        <v/>
      </c>
      <c r="B178" s="292" t="str">
        <f>IF(ISBLANK('A4'!B178),"",'A4'!B178)</f>
        <v/>
      </c>
      <c r="C178" s="293" t="str">
        <f>IF(ISBLANK('A4'!U178),"",'A4'!U178)</f>
        <v/>
      </c>
      <c r="D178" s="294"/>
      <c r="E178" s="295"/>
      <c r="F178" s="295"/>
      <c r="G178" s="295"/>
      <c r="H178" s="295"/>
      <c r="I178" s="295"/>
      <c r="J178" s="296"/>
      <c r="K178" s="513"/>
      <c r="L178" s="297"/>
      <c r="M178" s="298"/>
      <c r="N178" s="298"/>
      <c r="O178" s="298"/>
      <c r="P178" s="298"/>
      <c r="Q178" s="296"/>
      <c r="R178" s="295"/>
      <c r="S178" s="295"/>
      <c r="T178" s="295"/>
      <c r="U178" s="29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291" t="str">
        <f>IF(ISBLANK('A4'!A179),"",'A4'!A179)</f>
        <v/>
      </c>
      <c r="B179" s="292" t="str">
        <f>IF(ISBLANK('A4'!B179),"",'A4'!B179)</f>
        <v/>
      </c>
      <c r="C179" s="293" t="str">
        <f>IF(ISBLANK('A4'!U179),"",'A4'!U179)</f>
        <v/>
      </c>
      <c r="D179" s="294"/>
      <c r="E179" s="295"/>
      <c r="F179" s="295"/>
      <c r="G179" s="295"/>
      <c r="H179" s="295"/>
      <c r="I179" s="295"/>
      <c r="J179" s="296"/>
      <c r="K179" s="513"/>
      <c r="L179" s="297"/>
      <c r="M179" s="298"/>
      <c r="N179" s="298"/>
      <c r="O179" s="298"/>
      <c r="P179" s="298"/>
      <c r="Q179" s="296"/>
      <c r="R179" s="295"/>
      <c r="S179" s="295"/>
      <c r="T179" s="295"/>
      <c r="U179" s="29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291" t="str">
        <f>IF(ISBLANK('A4'!A180),"",'A4'!A180)</f>
        <v/>
      </c>
      <c r="B180" s="292" t="str">
        <f>IF(ISBLANK('A4'!B180),"",'A4'!B180)</f>
        <v/>
      </c>
      <c r="C180" s="293" t="str">
        <f>IF(ISBLANK('A4'!U180),"",'A4'!U180)</f>
        <v/>
      </c>
      <c r="D180" s="294"/>
      <c r="E180" s="295"/>
      <c r="F180" s="295"/>
      <c r="G180" s="295"/>
      <c r="H180" s="295"/>
      <c r="I180" s="295"/>
      <c r="J180" s="296"/>
      <c r="K180" s="513"/>
      <c r="L180" s="297"/>
      <c r="M180" s="298"/>
      <c r="N180" s="298"/>
      <c r="O180" s="298"/>
      <c r="P180" s="298"/>
      <c r="Q180" s="296"/>
      <c r="R180" s="295"/>
      <c r="S180" s="295"/>
      <c r="T180" s="295"/>
      <c r="U180" s="29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291" t="str">
        <f>IF(ISBLANK('A4'!A181),"",'A4'!A181)</f>
        <v/>
      </c>
      <c r="B181" s="292" t="str">
        <f>IF(ISBLANK('A4'!B181),"",'A4'!B181)</f>
        <v/>
      </c>
      <c r="C181" s="293" t="str">
        <f>IF(ISBLANK('A4'!U181),"",'A4'!U181)</f>
        <v/>
      </c>
      <c r="D181" s="294"/>
      <c r="E181" s="295"/>
      <c r="F181" s="295"/>
      <c r="G181" s="295"/>
      <c r="H181" s="295"/>
      <c r="I181" s="295"/>
      <c r="J181" s="296"/>
      <c r="K181" s="513"/>
      <c r="L181" s="297"/>
      <c r="M181" s="298"/>
      <c r="N181" s="298"/>
      <c r="O181" s="298"/>
      <c r="P181" s="298"/>
      <c r="Q181" s="296"/>
      <c r="R181" s="295"/>
      <c r="S181" s="295"/>
      <c r="T181" s="295"/>
      <c r="U181" s="29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291" t="str">
        <f>IF(ISBLANK('A4'!A182),"",'A4'!A182)</f>
        <v/>
      </c>
      <c r="B182" s="292" t="str">
        <f>IF(ISBLANK('A4'!B182),"",'A4'!B182)</f>
        <v/>
      </c>
      <c r="C182" s="293" t="str">
        <f>IF(ISBLANK('A4'!U182),"",'A4'!U182)</f>
        <v/>
      </c>
      <c r="D182" s="294"/>
      <c r="E182" s="295"/>
      <c r="F182" s="295"/>
      <c r="G182" s="295"/>
      <c r="H182" s="295"/>
      <c r="I182" s="295"/>
      <c r="J182" s="296"/>
      <c r="K182" s="513"/>
      <c r="L182" s="297"/>
      <c r="M182" s="298"/>
      <c r="N182" s="298"/>
      <c r="O182" s="298"/>
      <c r="P182" s="298"/>
      <c r="Q182" s="296"/>
      <c r="R182" s="295"/>
      <c r="S182" s="295"/>
      <c r="T182" s="295"/>
      <c r="U182" s="29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291" t="str">
        <f>IF(ISBLANK('A4'!A183),"",'A4'!A183)</f>
        <v/>
      </c>
      <c r="B183" s="292" t="str">
        <f>IF(ISBLANK('A4'!B183),"",'A4'!B183)</f>
        <v/>
      </c>
      <c r="C183" s="293" t="str">
        <f>IF(ISBLANK('A4'!U183),"",'A4'!U183)</f>
        <v/>
      </c>
      <c r="D183" s="294"/>
      <c r="E183" s="295"/>
      <c r="F183" s="295"/>
      <c r="G183" s="295"/>
      <c r="H183" s="295"/>
      <c r="I183" s="295"/>
      <c r="J183" s="296"/>
      <c r="K183" s="513"/>
      <c r="L183" s="297"/>
      <c r="M183" s="298"/>
      <c r="N183" s="298"/>
      <c r="O183" s="298"/>
      <c r="P183" s="298"/>
      <c r="Q183" s="296"/>
      <c r="R183" s="295"/>
      <c r="S183" s="295"/>
      <c r="T183" s="295"/>
      <c r="U183" s="29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291" t="str">
        <f>IF(ISBLANK('A4'!A184),"",'A4'!A184)</f>
        <v/>
      </c>
      <c r="B184" s="292" t="str">
        <f>IF(ISBLANK('A4'!B184),"",'A4'!B184)</f>
        <v/>
      </c>
      <c r="C184" s="293" t="str">
        <f>IF(ISBLANK('A4'!U184),"",'A4'!U184)</f>
        <v/>
      </c>
      <c r="D184" s="294"/>
      <c r="E184" s="295"/>
      <c r="F184" s="295"/>
      <c r="G184" s="295"/>
      <c r="H184" s="295"/>
      <c r="I184" s="295"/>
      <c r="J184" s="296"/>
      <c r="K184" s="513"/>
      <c r="L184" s="297"/>
      <c r="M184" s="298"/>
      <c r="N184" s="298"/>
      <c r="O184" s="298"/>
      <c r="P184" s="298"/>
      <c r="Q184" s="296"/>
      <c r="R184" s="295"/>
      <c r="S184" s="295"/>
      <c r="T184" s="295"/>
      <c r="U184" s="29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291" t="str">
        <f>IF(ISBLANK('A4'!A185),"",'A4'!A185)</f>
        <v/>
      </c>
      <c r="B185" s="292" t="str">
        <f>IF(ISBLANK('A4'!B185),"",'A4'!B185)</f>
        <v/>
      </c>
      <c r="C185" s="293" t="str">
        <f>IF(ISBLANK('A4'!U185),"",'A4'!U185)</f>
        <v/>
      </c>
      <c r="D185" s="294"/>
      <c r="E185" s="295"/>
      <c r="F185" s="295"/>
      <c r="G185" s="295"/>
      <c r="H185" s="295"/>
      <c r="I185" s="295"/>
      <c r="J185" s="296"/>
      <c r="K185" s="513"/>
      <c r="L185" s="297"/>
      <c r="M185" s="298"/>
      <c r="N185" s="298"/>
      <c r="O185" s="298"/>
      <c r="P185" s="298"/>
      <c r="Q185" s="296"/>
      <c r="R185" s="295"/>
      <c r="S185" s="295"/>
      <c r="T185" s="295"/>
      <c r="U185" s="29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291" t="str">
        <f>IF(ISBLANK('A4'!A186),"",'A4'!A186)</f>
        <v/>
      </c>
      <c r="B186" s="292" t="str">
        <f>IF(ISBLANK('A4'!B186),"",'A4'!B186)</f>
        <v/>
      </c>
      <c r="C186" s="293" t="str">
        <f>IF(ISBLANK('A4'!U186),"",'A4'!U186)</f>
        <v/>
      </c>
      <c r="D186" s="294"/>
      <c r="E186" s="295"/>
      <c r="F186" s="295"/>
      <c r="G186" s="295"/>
      <c r="H186" s="295"/>
      <c r="I186" s="295"/>
      <c r="J186" s="296"/>
      <c r="K186" s="513"/>
      <c r="L186" s="297"/>
      <c r="M186" s="298"/>
      <c r="N186" s="298"/>
      <c r="O186" s="298"/>
      <c r="P186" s="298"/>
      <c r="Q186" s="296"/>
      <c r="R186" s="295"/>
      <c r="S186" s="295"/>
      <c r="T186" s="295"/>
      <c r="U186" s="29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291" t="str">
        <f>IF(ISBLANK('A4'!A187),"",'A4'!A187)</f>
        <v/>
      </c>
      <c r="B187" s="292" t="str">
        <f>IF(ISBLANK('A4'!B187),"",'A4'!B187)</f>
        <v/>
      </c>
      <c r="C187" s="293" t="str">
        <f>IF(ISBLANK('A4'!U187),"",'A4'!U187)</f>
        <v/>
      </c>
      <c r="D187" s="294"/>
      <c r="E187" s="295"/>
      <c r="F187" s="295"/>
      <c r="G187" s="295"/>
      <c r="H187" s="295"/>
      <c r="I187" s="295"/>
      <c r="J187" s="296"/>
      <c r="K187" s="513"/>
      <c r="L187" s="297"/>
      <c r="M187" s="298"/>
      <c r="N187" s="298"/>
      <c r="O187" s="298"/>
      <c r="P187" s="298"/>
      <c r="Q187" s="296"/>
      <c r="R187" s="295"/>
      <c r="S187" s="295"/>
      <c r="T187" s="295"/>
      <c r="U187" s="29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291" t="str">
        <f>IF(ISBLANK('A4'!A188),"",'A4'!A188)</f>
        <v/>
      </c>
      <c r="B188" s="292" t="str">
        <f>IF(ISBLANK('A4'!B188),"",'A4'!B188)</f>
        <v/>
      </c>
      <c r="C188" s="293" t="str">
        <f>IF(ISBLANK('A4'!U188),"",'A4'!U188)</f>
        <v/>
      </c>
      <c r="D188" s="294"/>
      <c r="E188" s="295"/>
      <c r="F188" s="295"/>
      <c r="G188" s="295"/>
      <c r="H188" s="295"/>
      <c r="I188" s="295"/>
      <c r="J188" s="296"/>
      <c r="K188" s="513"/>
      <c r="L188" s="297"/>
      <c r="M188" s="298"/>
      <c r="N188" s="298"/>
      <c r="O188" s="298"/>
      <c r="P188" s="298"/>
      <c r="Q188" s="296"/>
      <c r="R188" s="295"/>
      <c r="S188" s="295"/>
      <c r="T188" s="295"/>
      <c r="U188" s="29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291" t="str">
        <f>IF(ISBLANK('A4'!A189),"",'A4'!A189)</f>
        <v/>
      </c>
      <c r="B189" s="292" t="str">
        <f>IF(ISBLANK('A4'!B189),"",'A4'!B189)</f>
        <v/>
      </c>
      <c r="C189" s="293" t="str">
        <f>IF(ISBLANK('A4'!U189),"",'A4'!U189)</f>
        <v/>
      </c>
      <c r="D189" s="294"/>
      <c r="E189" s="295"/>
      <c r="F189" s="295"/>
      <c r="G189" s="295"/>
      <c r="H189" s="295"/>
      <c r="I189" s="295"/>
      <c r="J189" s="296"/>
      <c r="K189" s="513"/>
      <c r="L189" s="297"/>
      <c r="M189" s="298"/>
      <c r="N189" s="298"/>
      <c r="O189" s="298"/>
      <c r="P189" s="298"/>
      <c r="Q189" s="296"/>
      <c r="R189" s="295"/>
      <c r="S189" s="295"/>
      <c r="T189" s="295"/>
      <c r="U189" s="29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291" t="str">
        <f>IF(ISBLANK('A4'!A190),"",'A4'!A190)</f>
        <v/>
      </c>
      <c r="B190" s="292" t="str">
        <f>IF(ISBLANK('A4'!B190),"",'A4'!B190)</f>
        <v/>
      </c>
      <c r="C190" s="293" t="str">
        <f>IF(ISBLANK('A4'!U190),"",'A4'!U190)</f>
        <v/>
      </c>
      <c r="D190" s="294"/>
      <c r="E190" s="295"/>
      <c r="F190" s="295"/>
      <c r="G190" s="295"/>
      <c r="H190" s="295"/>
      <c r="I190" s="295"/>
      <c r="J190" s="296"/>
      <c r="K190" s="513"/>
      <c r="L190" s="297"/>
      <c r="M190" s="298"/>
      <c r="N190" s="298"/>
      <c r="O190" s="298"/>
      <c r="P190" s="298"/>
      <c r="Q190" s="296"/>
      <c r="R190" s="295"/>
      <c r="S190" s="295"/>
      <c r="T190" s="295"/>
      <c r="U190" s="29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291" t="str">
        <f>IF(ISBLANK('A4'!A191),"",'A4'!A191)</f>
        <v/>
      </c>
      <c r="B191" s="292" t="str">
        <f>IF(ISBLANK('A4'!B191),"",'A4'!B191)</f>
        <v/>
      </c>
      <c r="C191" s="293" t="str">
        <f>IF(ISBLANK('A4'!U191),"",'A4'!U191)</f>
        <v/>
      </c>
      <c r="D191" s="294"/>
      <c r="E191" s="295"/>
      <c r="F191" s="295"/>
      <c r="G191" s="295"/>
      <c r="H191" s="295"/>
      <c r="I191" s="295"/>
      <c r="J191" s="296"/>
      <c r="K191" s="513"/>
      <c r="L191" s="297"/>
      <c r="M191" s="298"/>
      <c r="N191" s="298"/>
      <c r="O191" s="298"/>
      <c r="P191" s="298"/>
      <c r="Q191" s="296"/>
      <c r="R191" s="295"/>
      <c r="S191" s="295"/>
      <c r="T191" s="295"/>
      <c r="U191" s="29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291" t="str">
        <f>IF(ISBLANK('A4'!A192),"",'A4'!A192)</f>
        <v/>
      </c>
      <c r="B192" s="292" t="str">
        <f>IF(ISBLANK('A4'!B192),"",'A4'!B192)</f>
        <v/>
      </c>
      <c r="C192" s="293" t="str">
        <f>IF(ISBLANK('A4'!U192),"",'A4'!U192)</f>
        <v/>
      </c>
      <c r="D192" s="294"/>
      <c r="E192" s="295"/>
      <c r="F192" s="295"/>
      <c r="G192" s="295"/>
      <c r="H192" s="295"/>
      <c r="I192" s="295"/>
      <c r="J192" s="296"/>
      <c r="K192" s="513"/>
      <c r="L192" s="297"/>
      <c r="M192" s="298"/>
      <c r="N192" s="298"/>
      <c r="O192" s="298"/>
      <c r="P192" s="298"/>
      <c r="Q192" s="296"/>
      <c r="R192" s="295"/>
      <c r="S192" s="295"/>
      <c r="T192" s="295"/>
      <c r="U192" s="29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291" t="str">
        <f>IF(ISBLANK('A4'!A193),"",'A4'!A193)</f>
        <v/>
      </c>
      <c r="B193" s="292" t="str">
        <f>IF(ISBLANK('A4'!B193),"",'A4'!B193)</f>
        <v/>
      </c>
      <c r="C193" s="293" t="str">
        <f>IF(ISBLANK('A4'!U193),"",'A4'!U193)</f>
        <v/>
      </c>
      <c r="D193" s="294"/>
      <c r="E193" s="295"/>
      <c r="F193" s="295"/>
      <c r="G193" s="295"/>
      <c r="H193" s="295"/>
      <c r="I193" s="295"/>
      <c r="J193" s="296"/>
      <c r="K193" s="513"/>
      <c r="L193" s="297"/>
      <c r="M193" s="298"/>
      <c r="N193" s="298"/>
      <c r="O193" s="298"/>
      <c r="P193" s="298"/>
      <c r="Q193" s="296"/>
      <c r="R193" s="295"/>
      <c r="S193" s="295"/>
      <c r="T193" s="295"/>
      <c r="U193" s="29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291" t="str">
        <f>IF(ISBLANK('A4'!A194),"",'A4'!A194)</f>
        <v/>
      </c>
      <c r="B194" s="292" t="str">
        <f>IF(ISBLANK('A4'!B194),"",'A4'!B194)</f>
        <v/>
      </c>
      <c r="C194" s="293" t="str">
        <f>IF(ISBLANK('A4'!U194),"",'A4'!U194)</f>
        <v/>
      </c>
      <c r="D194" s="294"/>
      <c r="E194" s="295"/>
      <c r="F194" s="295"/>
      <c r="G194" s="295"/>
      <c r="H194" s="295"/>
      <c r="I194" s="295"/>
      <c r="J194" s="296"/>
      <c r="K194" s="513"/>
      <c r="L194" s="297"/>
      <c r="M194" s="298"/>
      <c r="N194" s="298"/>
      <c r="O194" s="298"/>
      <c r="P194" s="298"/>
      <c r="Q194" s="296"/>
      <c r="R194" s="295"/>
      <c r="S194" s="295"/>
      <c r="T194" s="295"/>
      <c r="U194" s="29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291" t="str">
        <f>IF(ISBLANK('A4'!A195),"",'A4'!A195)</f>
        <v/>
      </c>
      <c r="B195" s="292" t="str">
        <f>IF(ISBLANK('A4'!B195),"",'A4'!B195)</f>
        <v/>
      </c>
      <c r="C195" s="293" t="str">
        <f>IF(ISBLANK('A4'!U195),"",'A4'!U195)</f>
        <v/>
      </c>
      <c r="D195" s="294"/>
      <c r="E195" s="295"/>
      <c r="F195" s="295"/>
      <c r="G195" s="295"/>
      <c r="H195" s="295"/>
      <c r="I195" s="295"/>
      <c r="J195" s="296"/>
      <c r="K195" s="513"/>
      <c r="L195" s="297"/>
      <c r="M195" s="298"/>
      <c r="N195" s="298"/>
      <c r="O195" s="298"/>
      <c r="P195" s="298"/>
      <c r="Q195" s="296"/>
      <c r="R195" s="295"/>
      <c r="S195" s="295"/>
      <c r="T195" s="295"/>
      <c r="U195" s="29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299" t="str">
        <f>IF(ISBLANK('A4'!A196),"",'A4'!A196)</f>
        <v/>
      </c>
      <c r="B196" s="300" t="str">
        <f>IF(ISBLANK('A4'!B196),"",'A4'!B196)</f>
        <v/>
      </c>
      <c r="C196" s="301" t="str">
        <f>IF(ISBLANK('A4'!U196),"",'A4'!U196)</f>
        <v/>
      </c>
      <c r="D196" s="302"/>
      <c r="E196" s="303"/>
      <c r="F196" s="303"/>
      <c r="G196" s="303"/>
      <c r="H196" s="303"/>
      <c r="I196" s="303"/>
      <c r="J196" s="304"/>
      <c r="K196" s="514"/>
      <c r="L196" s="305"/>
      <c r="M196" s="306"/>
      <c r="N196" s="306"/>
      <c r="O196" s="306"/>
      <c r="P196" s="306"/>
      <c r="Q196" s="304"/>
      <c r="R196" s="303"/>
      <c r="S196" s="303"/>
      <c r="T196" s="303"/>
      <c r="U196" s="305"/>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zoomScaleNormal="100" workbookViewId="0">
      <selection activeCell="N25" sqref="N25"/>
    </sheetView>
  </sheetViews>
  <sheetFormatPr defaultColWidth="9.140625" defaultRowHeight="15" x14ac:dyDescent="0.25"/>
  <cols>
    <col min="1" max="1" width="2.85546875" style="376" customWidth="1"/>
    <col min="2" max="2" width="57.7109375" style="376" bestFit="1" customWidth="1"/>
    <col min="3" max="4" width="12.7109375" style="376" customWidth="1"/>
    <col min="5" max="5" width="2.85546875" style="376" customWidth="1"/>
    <col min="6" max="10" width="12.7109375" style="376" customWidth="1"/>
    <col min="11" max="11" width="2.85546875" style="376" customWidth="1"/>
    <col min="12" max="16" width="12.7109375" style="376" customWidth="1"/>
    <col min="17" max="16384" width="9.140625" style="376"/>
  </cols>
  <sheetData>
    <row r="1" spans="2:17" s="375" customFormat="1" x14ac:dyDescent="0.25"/>
    <row r="2" spans="2:17" s="375" customFormat="1" x14ac:dyDescent="0.25"/>
    <row r="3" spans="2:17" s="375" customFormat="1" x14ac:dyDescent="0.25"/>
    <row r="4" spans="2:17" s="375" customFormat="1" x14ac:dyDescent="0.25"/>
    <row r="5" spans="2:17" s="375" customFormat="1" x14ac:dyDescent="0.25"/>
    <row r="6" spans="2:17" s="375" customFormat="1" x14ac:dyDescent="0.25"/>
    <row r="7" spans="2:17" s="375" customFormat="1" hidden="1" x14ac:dyDescent="0.25"/>
    <row r="8" spans="2:17" s="375" customFormat="1" hidden="1" x14ac:dyDescent="0.25"/>
    <row r="10" spans="2:17" ht="16.5" thickBot="1" x14ac:dyDescent="0.3">
      <c r="B10" s="1286" t="s">
        <v>847</v>
      </c>
      <c r="C10" s="1286"/>
      <c r="D10" s="1286"/>
      <c r="F10" s="1286" t="s">
        <v>848</v>
      </c>
      <c r="G10" s="1286"/>
      <c r="H10" s="1286"/>
      <c r="I10" s="1286"/>
      <c r="J10" s="1286"/>
      <c r="L10" s="1286" t="s">
        <v>945</v>
      </c>
      <c r="M10" s="1286"/>
      <c r="N10" s="1286"/>
      <c r="O10" s="1286"/>
      <c r="P10" s="1286"/>
      <c r="Q10" s="968"/>
    </row>
    <row r="11" spans="2:17" ht="15.75" x14ac:dyDescent="0.25">
      <c r="B11" s="18"/>
      <c r="C11" s="15"/>
      <c r="D11" s="377"/>
      <c r="F11" s="8"/>
      <c r="G11" s="15"/>
      <c r="H11" s="15"/>
      <c r="I11" s="15"/>
      <c r="J11" s="9"/>
      <c r="L11" s="8"/>
      <c r="M11" s="15"/>
      <c r="N11" s="15"/>
      <c r="O11" s="15"/>
      <c r="P11" s="9"/>
    </row>
    <row r="12" spans="2:17" ht="47.25" x14ac:dyDescent="0.25">
      <c r="B12" s="19" t="s">
        <v>37</v>
      </c>
      <c r="C12" s="21" t="s">
        <v>38</v>
      </c>
      <c r="D12" s="14" t="s">
        <v>102</v>
      </c>
      <c r="F12" s="10" t="s">
        <v>38</v>
      </c>
      <c r="G12" s="16" t="s">
        <v>103</v>
      </c>
      <c r="H12" s="16" t="s">
        <v>104</v>
      </c>
      <c r="I12" s="16" t="s">
        <v>105</v>
      </c>
      <c r="J12" s="14" t="s">
        <v>106</v>
      </c>
      <c r="L12" s="969" t="s">
        <v>946</v>
      </c>
      <c r="M12" s="16" t="s">
        <v>103</v>
      </c>
      <c r="N12" s="16" t="s">
        <v>104</v>
      </c>
      <c r="O12" s="16" t="s">
        <v>105</v>
      </c>
      <c r="P12" s="14" t="s">
        <v>106</v>
      </c>
    </row>
    <row r="13" spans="2:17" ht="16.5" thickBot="1" x14ac:dyDescent="0.3">
      <c r="B13" s="20"/>
      <c r="C13" s="17"/>
      <c r="D13" s="378"/>
      <c r="F13" s="12"/>
      <c r="G13" s="17"/>
      <c r="H13" s="17"/>
      <c r="I13" s="17"/>
      <c r="J13" s="13"/>
      <c r="L13" s="12"/>
      <c r="M13" s="17"/>
      <c r="N13" s="17"/>
      <c r="O13" s="17"/>
      <c r="P13" s="13"/>
    </row>
    <row r="14" spans="2:17" ht="15.75" thickBot="1" x14ac:dyDescent="0.3">
      <c r="B14" s="535" t="s">
        <v>39</v>
      </c>
      <c r="C14" s="536" t="s">
        <v>40</v>
      </c>
      <c r="D14" s="537" t="s">
        <v>41</v>
      </c>
      <c r="F14" s="541">
        <v>1</v>
      </c>
      <c r="G14" s="542">
        <v>20.74</v>
      </c>
      <c r="H14" s="542">
        <v>21.39</v>
      </c>
      <c r="I14" s="542">
        <v>22.56</v>
      </c>
      <c r="J14" s="543">
        <v>23.73</v>
      </c>
      <c r="L14" s="544" t="s">
        <v>40</v>
      </c>
      <c r="M14" s="545">
        <f>G36*1.08</f>
        <v>41.558399999999999</v>
      </c>
      <c r="N14" s="545">
        <f t="shared" ref="N14:P14" si="0">H36*1.08</f>
        <v>45.608400000000003</v>
      </c>
      <c r="O14" s="545">
        <f t="shared" si="0"/>
        <v>49.647600000000004</v>
      </c>
      <c r="P14" s="545">
        <f t="shared" si="0"/>
        <v>53.697600000000001</v>
      </c>
    </row>
    <row r="15" spans="2:17" ht="15.75" thickBot="1" x14ac:dyDescent="0.3">
      <c r="B15" s="538" t="s">
        <v>42</v>
      </c>
      <c r="C15" s="539">
        <v>7</v>
      </c>
      <c r="D15" s="540">
        <v>9</v>
      </c>
      <c r="F15" s="541">
        <v>2</v>
      </c>
      <c r="G15" s="542">
        <v>21.33</v>
      </c>
      <c r="H15" s="542">
        <v>22.03</v>
      </c>
      <c r="I15" s="542">
        <v>23.24</v>
      </c>
      <c r="J15" s="543">
        <v>24.43</v>
      </c>
      <c r="L15" s="544" t="s">
        <v>41</v>
      </c>
      <c r="M15" s="545">
        <f>G39*1.08</f>
        <v>43.232400000000005</v>
      </c>
      <c r="N15" s="545">
        <f t="shared" ref="N15:P15" si="1">H39*1.08</f>
        <v>47.033999999999999</v>
      </c>
      <c r="O15" s="545">
        <f t="shared" si="1"/>
        <v>50.835600000000007</v>
      </c>
      <c r="P15" s="545">
        <f t="shared" si="1"/>
        <v>54.637200000000007</v>
      </c>
    </row>
    <row r="16" spans="2:17" ht="15.75" thickBot="1" x14ac:dyDescent="0.3">
      <c r="B16" s="538" t="s">
        <v>43</v>
      </c>
      <c r="C16" s="539">
        <v>8</v>
      </c>
      <c r="D16" s="540">
        <v>10</v>
      </c>
      <c r="F16" s="541">
        <v>3</v>
      </c>
      <c r="G16" s="542">
        <v>21.72</v>
      </c>
      <c r="H16" s="542">
        <v>22.44</v>
      </c>
      <c r="I16" s="542">
        <v>23.7</v>
      </c>
      <c r="J16" s="543">
        <v>24.87</v>
      </c>
      <c r="L16" s="544" t="s">
        <v>50</v>
      </c>
      <c r="M16" s="545">
        <f>G42*1.08</f>
        <v>46.418399999999998</v>
      </c>
      <c r="N16" s="545">
        <f t="shared" ref="N16:P16" si="2">H42*1.08</f>
        <v>50.220000000000006</v>
      </c>
      <c r="O16" s="545">
        <f t="shared" si="2"/>
        <v>54.010800000000003</v>
      </c>
      <c r="P16" s="545">
        <f t="shared" si="2"/>
        <v>57.801600000000008</v>
      </c>
    </row>
    <row r="17" spans="2:16" ht="15.75" thickBot="1" x14ac:dyDescent="0.3">
      <c r="B17" s="535" t="s">
        <v>44</v>
      </c>
      <c r="C17" s="536" t="s">
        <v>40</v>
      </c>
      <c r="D17" s="537" t="s">
        <v>41</v>
      </c>
      <c r="F17" s="541">
        <v>4</v>
      </c>
      <c r="G17" s="949">
        <v>22.11</v>
      </c>
      <c r="H17" s="949">
        <v>22.89</v>
      </c>
      <c r="I17" s="949">
        <v>24.13</v>
      </c>
      <c r="J17" s="950">
        <v>25.38</v>
      </c>
      <c r="L17" s="544" t="s">
        <v>51</v>
      </c>
      <c r="M17" s="545">
        <f>G44*1.08</f>
        <v>48.103200000000001</v>
      </c>
      <c r="N17" s="545">
        <f t="shared" ref="N17:P17" si="3">H44*1.08</f>
        <v>51.699600000000004</v>
      </c>
      <c r="O17" s="545">
        <f t="shared" si="3"/>
        <v>55.285200000000003</v>
      </c>
      <c r="P17" s="545">
        <f t="shared" si="3"/>
        <v>58.881600000000006</v>
      </c>
    </row>
    <row r="18" spans="2:16" ht="15.75" thickBot="1" x14ac:dyDescent="0.3">
      <c r="B18" s="538" t="s">
        <v>466</v>
      </c>
      <c r="C18" s="539">
        <v>5</v>
      </c>
      <c r="D18" s="540">
        <v>7</v>
      </c>
      <c r="F18" s="541">
        <v>5</v>
      </c>
      <c r="G18" s="542">
        <v>22.94</v>
      </c>
      <c r="H18" s="542">
        <v>23.72</v>
      </c>
      <c r="I18" s="542">
        <v>24.98</v>
      </c>
      <c r="J18" s="543">
        <v>26.28</v>
      </c>
      <c r="L18" s="544" t="s">
        <v>93</v>
      </c>
      <c r="M18" s="545">
        <f>G53*1.08</f>
        <v>49.161600000000007</v>
      </c>
      <c r="N18" s="545">
        <f t="shared" ref="N18:P19" si="4">H53*1.08</f>
        <v>53.632800000000003</v>
      </c>
      <c r="O18" s="545">
        <f t="shared" si="4"/>
        <v>58.071600000000004</v>
      </c>
      <c r="P18" s="545">
        <f t="shared" si="4"/>
        <v>62.532000000000004</v>
      </c>
    </row>
    <row r="19" spans="2:16" ht="15.75" thickBot="1" x14ac:dyDescent="0.3">
      <c r="B19" s="538" t="s">
        <v>465</v>
      </c>
      <c r="C19" s="539">
        <v>7</v>
      </c>
      <c r="D19" s="540">
        <v>9</v>
      </c>
      <c r="F19" s="541">
        <v>6</v>
      </c>
      <c r="G19" s="542">
        <v>23.73</v>
      </c>
      <c r="H19" s="542">
        <v>24.54</v>
      </c>
      <c r="I19" s="542">
        <v>25.85</v>
      </c>
      <c r="J19" s="543">
        <v>27.19</v>
      </c>
      <c r="L19" s="544" t="s">
        <v>107</v>
      </c>
      <c r="M19" s="545">
        <f>G54*1.08</f>
        <v>51.9696</v>
      </c>
      <c r="N19" s="545">
        <f t="shared" si="4"/>
        <v>56.872799999999998</v>
      </c>
      <c r="O19" s="545">
        <f t="shared" si="4"/>
        <v>61.786800000000007</v>
      </c>
      <c r="P19" s="545">
        <f t="shared" si="4"/>
        <v>66.69</v>
      </c>
    </row>
    <row r="20" spans="2:16" ht="15.75" thickBot="1" x14ac:dyDescent="0.3">
      <c r="B20" s="538" t="s">
        <v>463</v>
      </c>
      <c r="C20" s="539">
        <v>10</v>
      </c>
      <c r="D20" s="540">
        <v>12</v>
      </c>
      <c r="F20" s="541">
        <v>7</v>
      </c>
      <c r="G20" s="542">
        <v>24.43</v>
      </c>
      <c r="H20" s="542">
        <v>25.24</v>
      </c>
      <c r="I20" s="542">
        <v>26.64</v>
      </c>
      <c r="J20" s="543">
        <v>28.04</v>
      </c>
      <c r="L20" s="544" t="s">
        <v>108</v>
      </c>
      <c r="M20" s="545">
        <v>55.62</v>
      </c>
      <c r="N20" s="545">
        <v>60.87</v>
      </c>
      <c r="O20" s="545">
        <v>66.12</v>
      </c>
      <c r="P20" s="546">
        <v>71.36</v>
      </c>
    </row>
    <row r="21" spans="2:16" ht="15.75" thickBot="1" x14ac:dyDescent="0.3">
      <c r="B21" s="538" t="s">
        <v>464</v>
      </c>
      <c r="C21" s="539">
        <v>12</v>
      </c>
      <c r="D21" s="540">
        <v>14</v>
      </c>
      <c r="F21" s="541">
        <v>8</v>
      </c>
      <c r="G21" s="542">
        <v>24.97</v>
      </c>
      <c r="H21" s="542">
        <v>25.84</v>
      </c>
      <c r="I21" s="542">
        <v>27.22</v>
      </c>
      <c r="J21" s="543">
        <v>28.62</v>
      </c>
    </row>
    <row r="22" spans="2:16" ht="15.75" thickBot="1" x14ac:dyDescent="0.3">
      <c r="B22" s="535" t="s">
        <v>46</v>
      </c>
      <c r="C22" s="536" t="s">
        <v>40</v>
      </c>
      <c r="D22" s="537" t="s">
        <v>41</v>
      </c>
      <c r="F22" s="541">
        <v>9</v>
      </c>
      <c r="G22" s="542">
        <v>25.55</v>
      </c>
      <c r="H22" s="542">
        <v>26.43</v>
      </c>
      <c r="I22" s="542">
        <v>27.83</v>
      </c>
      <c r="J22" s="543">
        <v>29.26</v>
      </c>
    </row>
    <row r="23" spans="2:16" ht="15.75" thickBot="1" x14ac:dyDescent="0.3">
      <c r="B23" s="538" t="s">
        <v>47</v>
      </c>
      <c r="C23" s="539">
        <v>11</v>
      </c>
      <c r="D23" s="540">
        <v>13</v>
      </c>
      <c r="F23" s="541">
        <v>10</v>
      </c>
      <c r="G23" s="542">
        <v>25.95</v>
      </c>
      <c r="H23" s="542">
        <v>26.83</v>
      </c>
      <c r="I23" s="542">
        <v>28.25</v>
      </c>
      <c r="J23" s="543">
        <v>29.76</v>
      </c>
    </row>
    <row r="24" spans="2:16" ht="15.75" thickBot="1" x14ac:dyDescent="0.3">
      <c r="B24" s="538" t="s">
        <v>48</v>
      </c>
      <c r="C24" s="539">
        <v>5</v>
      </c>
      <c r="D24" s="540">
        <v>7</v>
      </c>
      <c r="F24" s="541">
        <v>11</v>
      </c>
      <c r="G24" s="542">
        <v>27.54</v>
      </c>
      <c r="H24" s="542">
        <v>28.49</v>
      </c>
      <c r="I24" s="542">
        <v>30.03</v>
      </c>
      <c r="J24" s="543">
        <v>31.61</v>
      </c>
    </row>
    <row r="25" spans="2:16" ht="15.75" thickBot="1" x14ac:dyDescent="0.3">
      <c r="B25" s="538" t="s">
        <v>49</v>
      </c>
      <c r="C25" s="539">
        <v>6</v>
      </c>
      <c r="D25" s="540">
        <v>8</v>
      </c>
      <c r="F25" s="541">
        <v>12</v>
      </c>
      <c r="G25" s="542">
        <v>29.17</v>
      </c>
      <c r="H25" s="542">
        <v>30.18</v>
      </c>
      <c r="I25" s="542">
        <v>31.82</v>
      </c>
      <c r="J25" s="543">
        <v>33.49</v>
      </c>
    </row>
    <row r="26" spans="2:16" ht="15.75" thickBot="1" x14ac:dyDescent="0.3">
      <c r="B26" s="535" t="s">
        <v>458</v>
      </c>
      <c r="C26" s="536" t="s">
        <v>50</v>
      </c>
      <c r="D26" s="537" t="s">
        <v>51</v>
      </c>
      <c r="F26" s="541">
        <v>13</v>
      </c>
      <c r="G26" s="542">
        <v>30.75</v>
      </c>
      <c r="H26" s="542">
        <v>31.77</v>
      </c>
      <c r="I26" s="542">
        <v>33.54</v>
      </c>
      <c r="J26" s="543">
        <v>35.29</v>
      </c>
    </row>
    <row r="27" spans="2:16" ht="15.75" thickBot="1" x14ac:dyDescent="0.3">
      <c r="B27" s="538" t="s">
        <v>52</v>
      </c>
      <c r="C27" s="539">
        <v>10</v>
      </c>
      <c r="D27" s="540">
        <v>12</v>
      </c>
      <c r="F27" s="541">
        <v>14</v>
      </c>
      <c r="G27" s="542">
        <v>33.770000000000003</v>
      </c>
      <c r="H27" s="542">
        <v>34.9</v>
      </c>
      <c r="I27" s="542">
        <v>36.840000000000003</v>
      </c>
      <c r="J27" s="543">
        <v>38.770000000000003</v>
      </c>
    </row>
    <row r="28" spans="2:16" ht="15.75" thickBot="1" x14ac:dyDescent="0.3">
      <c r="B28" s="538" t="s">
        <v>53</v>
      </c>
      <c r="C28" s="539">
        <v>10</v>
      </c>
      <c r="D28" s="540">
        <v>12</v>
      </c>
      <c r="F28" s="541">
        <v>15</v>
      </c>
      <c r="G28" s="542">
        <v>37</v>
      </c>
      <c r="H28" s="542">
        <v>38.26</v>
      </c>
      <c r="I28" s="542">
        <v>40.4</v>
      </c>
      <c r="J28" s="543">
        <v>42.46</v>
      </c>
    </row>
    <row r="29" spans="2:16" ht="15.75" thickBot="1" x14ac:dyDescent="0.3">
      <c r="B29" s="538" t="s">
        <v>54</v>
      </c>
      <c r="C29" s="539">
        <v>8</v>
      </c>
      <c r="D29" s="540">
        <v>10</v>
      </c>
      <c r="F29" s="541">
        <v>16</v>
      </c>
      <c r="G29" s="542">
        <v>40.1</v>
      </c>
      <c r="H29" s="542">
        <v>41.48</v>
      </c>
      <c r="I29" s="542">
        <v>43.81</v>
      </c>
      <c r="J29" s="543">
        <v>46.03</v>
      </c>
    </row>
    <row r="30" spans="2:16" ht="15.75" thickBot="1" x14ac:dyDescent="0.3">
      <c r="B30" s="538" t="s">
        <v>55</v>
      </c>
      <c r="C30" s="539">
        <v>11</v>
      </c>
      <c r="D30" s="540">
        <v>13</v>
      </c>
      <c r="F30" s="541">
        <v>17</v>
      </c>
      <c r="G30" s="542">
        <v>44.03</v>
      </c>
      <c r="H30" s="542">
        <v>45.54</v>
      </c>
      <c r="I30" s="542">
        <v>48.04</v>
      </c>
      <c r="J30" s="543">
        <v>50.54</v>
      </c>
    </row>
    <row r="31" spans="2:16" ht="15.75" thickBot="1" x14ac:dyDescent="0.3">
      <c r="B31" s="535" t="s">
        <v>56</v>
      </c>
      <c r="C31" s="536" t="s">
        <v>57</v>
      </c>
      <c r="D31" s="537" t="s">
        <v>40</v>
      </c>
      <c r="F31" s="541">
        <v>18</v>
      </c>
      <c r="G31" s="542">
        <v>47.17</v>
      </c>
      <c r="H31" s="542">
        <v>48.74</v>
      </c>
      <c r="I31" s="542">
        <v>51.46</v>
      </c>
      <c r="J31" s="543">
        <v>54.17</v>
      </c>
    </row>
    <row r="32" spans="2:16" ht="15.75" thickBot="1" x14ac:dyDescent="0.3">
      <c r="B32" s="535" t="s">
        <v>58</v>
      </c>
      <c r="C32" s="536" t="s">
        <v>40</v>
      </c>
      <c r="D32" s="537" t="s">
        <v>41</v>
      </c>
      <c r="F32" s="541">
        <v>19</v>
      </c>
      <c r="G32" s="542">
        <v>50.24</v>
      </c>
      <c r="H32" s="542">
        <v>51.97</v>
      </c>
      <c r="I32" s="542">
        <v>54.86</v>
      </c>
      <c r="J32" s="543">
        <v>57.73</v>
      </c>
    </row>
    <row r="33" spans="2:10" ht="15.75" thickBot="1" x14ac:dyDescent="0.3">
      <c r="B33" s="535" t="s">
        <v>59</v>
      </c>
      <c r="C33" s="536" t="s">
        <v>50</v>
      </c>
      <c r="D33" s="537" t="s">
        <v>51</v>
      </c>
      <c r="F33" s="541">
        <v>20</v>
      </c>
      <c r="G33" s="542">
        <v>54.98</v>
      </c>
      <c r="H33" s="542">
        <v>56.86</v>
      </c>
      <c r="I33" s="542">
        <v>59.96</v>
      </c>
      <c r="J33" s="543">
        <v>63.11</v>
      </c>
    </row>
    <row r="34" spans="2:10" ht="15.75" thickBot="1" x14ac:dyDescent="0.3">
      <c r="B34" s="538" t="s">
        <v>459</v>
      </c>
      <c r="C34" s="539">
        <v>12</v>
      </c>
      <c r="D34" s="540">
        <v>14</v>
      </c>
      <c r="F34" s="544" t="s">
        <v>508</v>
      </c>
      <c r="G34" s="545">
        <v>32.840000000000003</v>
      </c>
      <c r="H34" s="545">
        <v>35.68</v>
      </c>
      <c r="I34" s="545">
        <v>38.51</v>
      </c>
      <c r="J34" s="546">
        <v>41.35</v>
      </c>
    </row>
    <row r="35" spans="2:10" ht="15.75" thickBot="1" x14ac:dyDescent="0.3">
      <c r="B35" s="538" t="s">
        <v>60</v>
      </c>
      <c r="C35" s="539">
        <v>10</v>
      </c>
      <c r="D35" s="540">
        <v>12</v>
      </c>
      <c r="F35" s="544" t="s">
        <v>524</v>
      </c>
      <c r="G35" s="545">
        <v>34.200000000000003</v>
      </c>
      <c r="H35" s="545">
        <v>37.06</v>
      </c>
      <c r="I35" s="545">
        <v>39.93</v>
      </c>
      <c r="J35" s="546">
        <v>42.79</v>
      </c>
    </row>
    <row r="36" spans="2:10" ht="15.75" thickBot="1" x14ac:dyDescent="0.3">
      <c r="B36" s="538" t="s">
        <v>61</v>
      </c>
      <c r="C36" s="539">
        <v>10</v>
      </c>
      <c r="D36" s="540">
        <v>12</v>
      </c>
      <c r="F36" s="544" t="s">
        <v>57</v>
      </c>
      <c r="G36" s="545">
        <v>38.479999999999997</v>
      </c>
      <c r="H36" s="545">
        <v>42.23</v>
      </c>
      <c r="I36" s="545">
        <v>45.97</v>
      </c>
      <c r="J36" s="546">
        <v>49.72</v>
      </c>
    </row>
    <row r="37" spans="2:10" ht="15.75" thickBot="1" x14ac:dyDescent="0.3">
      <c r="B37" s="538" t="s">
        <v>62</v>
      </c>
      <c r="C37" s="539">
        <v>9</v>
      </c>
      <c r="D37" s="540">
        <v>11</v>
      </c>
      <c r="F37" s="544" t="s">
        <v>702</v>
      </c>
      <c r="G37" s="545">
        <v>38.68</v>
      </c>
      <c r="H37" s="545">
        <v>41.53</v>
      </c>
      <c r="I37" s="545">
        <v>44.35</v>
      </c>
      <c r="J37" s="546">
        <v>47.2</v>
      </c>
    </row>
    <row r="38" spans="2:10" ht="15.75" thickBot="1" x14ac:dyDescent="0.3">
      <c r="B38" s="538" t="s">
        <v>63</v>
      </c>
      <c r="C38" s="539">
        <v>13</v>
      </c>
      <c r="D38" s="540">
        <v>14</v>
      </c>
      <c r="F38" s="544" t="s">
        <v>942</v>
      </c>
      <c r="G38" s="545">
        <v>38.68</v>
      </c>
      <c r="H38" s="545">
        <v>41.53</v>
      </c>
      <c r="I38" s="545">
        <v>44.35</v>
      </c>
      <c r="J38" s="546">
        <v>47.2</v>
      </c>
    </row>
    <row r="39" spans="2:10" ht="15.75" thickBot="1" x14ac:dyDescent="0.3">
      <c r="B39" s="538" t="s">
        <v>64</v>
      </c>
      <c r="C39" s="539">
        <v>9</v>
      </c>
      <c r="D39" s="540">
        <v>11</v>
      </c>
      <c r="F39" s="544" t="s">
        <v>40</v>
      </c>
      <c r="G39" s="545">
        <v>40.03</v>
      </c>
      <c r="H39" s="545">
        <v>43.55</v>
      </c>
      <c r="I39" s="545">
        <v>47.07</v>
      </c>
      <c r="J39" s="546">
        <v>50.59</v>
      </c>
    </row>
    <row r="40" spans="2:10" ht="15.75" thickBot="1" x14ac:dyDescent="0.3">
      <c r="B40" s="535" t="s">
        <v>507</v>
      </c>
      <c r="C40" s="536" t="s">
        <v>624</v>
      </c>
      <c r="D40" s="537" t="s">
        <v>51</v>
      </c>
      <c r="F40" s="544" t="s">
        <v>943</v>
      </c>
      <c r="G40" s="545">
        <v>40.909999999999997</v>
      </c>
      <c r="H40" s="545">
        <v>44.26</v>
      </c>
      <c r="I40" s="545">
        <v>47.62</v>
      </c>
      <c r="J40" s="546">
        <v>50.97</v>
      </c>
    </row>
    <row r="41" spans="2:10" ht="15.75" thickBot="1" x14ac:dyDescent="0.3">
      <c r="B41" s="538" t="s">
        <v>65</v>
      </c>
      <c r="C41" s="539">
        <v>10</v>
      </c>
      <c r="D41" s="540">
        <v>12</v>
      </c>
      <c r="F41" s="544" t="s">
        <v>944</v>
      </c>
      <c r="G41" s="545">
        <v>40.909999999999997</v>
      </c>
      <c r="H41" s="545">
        <v>44.26</v>
      </c>
      <c r="I41" s="545">
        <v>47.62</v>
      </c>
      <c r="J41" s="546">
        <v>50.97</v>
      </c>
    </row>
    <row r="42" spans="2:10" ht="15.75" thickBot="1" x14ac:dyDescent="0.3">
      <c r="B42" s="538" t="s">
        <v>66</v>
      </c>
      <c r="C42" s="539">
        <v>6</v>
      </c>
      <c r="D42" s="540">
        <v>8</v>
      </c>
      <c r="F42" s="544" t="s">
        <v>41</v>
      </c>
      <c r="G42" s="545">
        <v>42.98</v>
      </c>
      <c r="H42" s="545">
        <v>46.5</v>
      </c>
      <c r="I42" s="545">
        <v>50.01</v>
      </c>
      <c r="J42" s="546">
        <v>53.52</v>
      </c>
    </row>
    <row r="43" spans="2:10" ht="15.75" thickBot="1" x14ac:dyDescent="0.3">
      <c r="B43" s="538" t="s">
        <v>67</v>
      </c>
      <c r="C43" s="539">
        <v>13</v>
      </c>
      <c r="D43" s="540">
        <v>14</v>
      </c>
      <c r="F43" s="544" t="s">
        <v>624</v>
      </c>
      <c r="G43" s="545">
        <v>41.41</v>
      </c>
      <c r="H43" s="545">
        <v>44.52</v>
      </c>
      <c r="I43" s="545">
        <v>47.63</v>
      </c>
      <c r="J43" s="546">
        <v>50.74</v>
      </c>
    </row>
    <row r="44" spans="2:10" ht="15.75" thickBot="1" x14ac:dyDescent="0.3">
      <c r="B44" s="538" t="s">
        <v>460</v>
      </c>
      <c r="C44" s="539">
        <v>6</v>
      </c>
      <c r="D44" s="540">
        <v>8</v>
      </c>
      <c r="F44" s="544" t="s">
        <v>50</v>
      </c>
      <c r="G44" s="545">
        <v>44.54</v>
      </c>
      <c r="H44" s="545">
        <v>47.87</v>
      </c>
      <c r="I44" s="545">
        <v>51.19</v>
      </c>
      <c r="J44" s="546">
        <v>54.52</v>
      </c>
    </row>
    <row r="45" spans="2:10" ht="15.75" thickBot="1" x14ac:dyDescent="0.3">
      <c r="B45" s="538" t="s">
        <v>68</v>
      </c>
      <c r="C45" s="539">
        <v>10</v>
      </c>
      <c r="D45" s="540">
        <v>12</v>
      </c>
      <c r="F45" s="544" t="s">
        <v>510</v>
      </c>
      <c r="G45" s="545">
        <v>44.05</v>
      </c>
      <c r="H45" s="545">
        <v>46.97</v>
      </c>
      <c r="I45" s="545">
        <v>49.89</v>
      </c>
      <c r="J45" s="546">
        <v>52.82</v>
      </c>
    </row>
    <row r="46" spans="2:10" ht="15.75" thickBot="1" x14ac:dyDescent="0.3">
      <c r="B46" s="535" t="s">
        <v>69</v>
      </c>
      <c r="C46" s="536" t="s">
        <v>40</v>
      </c>
      <c r="D46" s="537" t="s">
        <v>41</v>
      </c>
      <c r="F46" s="544" t="s">
        <v>511</v>
      </c>
      <c r="G46" s="545">
        <v>44.05</v>
      </c>
      <c r="H46" s="545">
        <v>46.97</v>
      </c>
      <c r="I46" s="545">
        <v>49.89</v>
      </c>
      <c r="J46" s="546">
        <v>52.82</v>
      </c>
    </row>
    <row r="47" spans="2:10" ht="15.75" thickBot="1" x14ac:dyDescent="0.3">
      <c r="B47" s="535" t="s">
        <v>70</v>
      </c>
      <c r="C47" s="536" t="s">
        <v>40</v>
      </c>
      <c r="D47" s="537" t="s">
        <v>41</v>
      </c>
      <c r="F47" s="544" t="s">
        <v>509</v>
      </c>
      <c r="G47" s="545">
        <v>44.75</v>
      </c>
      <c r="H47" s="545">
        <v>48.47</v>
      </c>
      <c r="I47" s="545">
        <v>52.19</v>
      </c>
      <c r="J47" s="546">
        <v>55.91</v>
      </c>
    </row>
    <row r="48" spans="2:10" ht="15.75" thickBot="1" x14ac:dyDescent="0.3">
      <c r="B48" s="538" t="s">
        <v>71</v>
      </c>
      <c r="C48" s="539">
        <v>12</v>
      </c>
      <c r="D48" s="540">
        <v>14</v>
      </c>
      <c r="F48" s="544" t="s">
        <v>528</v>
      </c>
      <c r="G48" s="545">
        <v>45.96</v>
      </c>
      <c r="H48" s="545">
        <v>49.65</v>
      </c>
      <c r="I48" s="545">
        <v>53.35</v>
      </c>
      <c r="J48" s="546">
        <v>57.04</v>
      </c>
    </row>
    <row r="49" spans="2:10" ht="15.75" thickBot="1" x14ac:dyDescent="0.3">
      <c r="B49" s="538" t="s">
        <v>72</v>
      </c>
      <c r="C49" s="539">
        <v>9</v>
      </c>
      <c r="D49" s="540">
        <v>11</v>
      </c>
      <c r="F49" s="544" t="s">
        <v>529</v>
      </c>
      <c r="G49" s="545">
        <v>45.96</v>
      </c>
      <c r="H49" s="545">
        <v>49.65</v>
      </c>
      <c r="I49" s="545">
        <v>53.35</v>
      </c>
      <c r="J49" s="546">
        <v>57.04</v>
      </c>
    </row>
    <row r="50" spans="2:10" ht="15.75" thickBot="1" x14ac:dyDescent="0.3">
      <c r="B50" s="538" t="s">
        <v>73</v>
      </c>
      <c r="C50" s="539">
        <v>3</v>
      </c>
      <c r="D50" s="540">
        <v>5</v>
      </c>
      <c r="F50" s="544" t="s">
        <v>525</v>
      </c>
      <c r="G50" s="545">
        <v>49.2</v>
      </c>
      <c r="H50" s="545">
        <v>53.96</v>
      </c>
      <c r="I50" s="545">
        <v>58.71</v>
      </c>
      <c r="J50" s="546">
        <v>63.47</v>
      </c>
    </row>
    <row r="51" spans="2:10" ht="15.75" thickBot="1" x14ac:dyDescent="0.3">
      <c r="B51" s="535" t="s">
        <v>74</v>
      </c>
      <c r="C51" s="536" t="s">
        <v>702</v>
      </c>
      <c r="D51" s="537" t="s">
        <v>943</v>
      </c>
      <c r="F51" s="544" t="s">
        <v>526</v>
      </c>
      <c r="G51" s="545">
        <v>45.52</v>
      </c>
      <c r="H51" s="545">
        <v>47.92</v>
      </c>
      <c r="I51" s="545">
        <v>50.31</v>
      </c>
      <c r="J51" s="546">
        <v>52.68</v>
      </c>
    </row>
    <row r="52" spans="2:10" ht="15.75" thickBot="1" x14ac:dyDescent="0.3">
      <c r="B52" s="538" t="s">
        <v>75</v>
      </c>
      <c r="C52" s="539">
        <v>3</v>
      </c>
      <c r="D52" s="540">
        <v>5</v>
      </c>
      <c r="F52" s="544" t="s">
        <v>527</v>
      </c>
      <c r="G52" s="545">
        <v>47.24</v>
      </c>
      <c r="H52" s="545">
        <v>50.46</v>
      </c>
      <c r="I52" s="545">
        <v>53.67</v>
      </c>
      <c r="J52" s="546">
        <v>56.89</v>
      </c>
    </row>
    <row r="53" spans="2:10" ht="15.75" thickBot="1" x14ac:dyDescent="0.3">
      <c r="B53" s="535" t="s">
        <v>122</v>
      </c>
      <c r="C53" s="536" t="s">
        <v>508</v>
      </c>
      <c r="D53" s="537" t="s">
        <v>524</v>
      </c>
      <c r="F53" s="544" t="s">
        <v>51</v>
      </c>
      <c r="G53" s="545">
        <v>45.52</v>
      </c>
      <c r="H53" s="545">
        <v>49.66</v>
      </c>
      <c r="I53" s="545">
        <v>53.77</v>
      </c>
      <c r="J53" s="546">
        <v>57.9</v>
      </c>
    </row>
    <row r="54" spans="2:10" ht="15.75" thickBot="1" x14ac:dyDescent="0.3">
      <c r="B54" s="535" t="s">
        <v>461</v>
      </c>
      <c r="C54" s="536" t="s">
        <v>509</v>
      </c>
      <c r="D54" s="537" t="s">
        <v>525</v>
      </c>
      <c r="F54" s="544" t="s">
        <v>93</v>
      </c>
      <c r="G54" s="545">
        <v>48.12</v>
      </c>
      <c r="H54" s="545">
        <v>52.66</v>
      </c>
      <c r="I54" s="545">
        <v>57.21</v>
      </c>
      <c r="J54" s="546">
        <v>61.75</v>
      </c>
    </row>
    <row r="55" spans="2:10" ht="15.75" thickBot="1" x14ac:dyDescent="0.3">
      <c r="B55" s="535" t="s">
        <v>76</v>
      </c>
      <c r="C55" s="536" t="s">
        <v>510</v>
      </c>
      <c r="D55" s="537" t="s">
        <v>51</v>
      </c>
      <c r="F55" s="544" t="s">
        <v>107</v>
      </c>
      <c r="G55" s="545">
        <v>51.11</v>
      </c>
      <c r="H55" s="545">
        <v>55.93</v>
      </c>
      <c r="I55" s="545">
        <v>60.75</v>
      </c>
      <c r="J55" s="546">
        <v>65.58</v>
      </c>
    </row>
    <row r="56" spans="2:10" ht="15.75" thickBot="1" x14ac:dyDescent="0.3">
      <c r="B56" s="538" t="s">
        <v>77</v>
      </c>
      <c r="C56" s="539">
        <v>7</v>
      </c>
      <c r="D56" s="540">
        <v>9</v>
      </c>
      <c r="F56" s="544" t="s">
        <v>108</v>
      </c>
      <c r="G56" s="545">
        <v>55.62</v>
      </c>
      <c r="H56" s="545">
        <v>60.87</v>
      </c>
      <c r="I56" s="545">
        <v>66.12</v>
      </c>
      <c r="J56" s="546">
        <v>71.36</v>
      </c>
    </row>
    <row r="57" spans="2:10" ht="15.75" thickBot="1" x14ac:dyDescent="0.3">
      <c r="B57" s="535" t="s">
        <v>78</v>
      </c>
      <c r="C57" s="536" t="s">
        <v>511</v>
      </c>
      <c r="D57" s="537" t="s">
        <v>51</v>
      </c>
    </row>
    <row r="58" spans="2:10" ht="15.75" thickBot="1" x14ac:dyDescent="0.3">
      <c r="B58" s="538" t="s">
        <v>79</v>
      </c>
      <c r="C58" s="539">
        <v>12</v>
      </c>
      <c r="D58" s="540">
        <v>14</v>
      </c>
    </row>
    <row r="59" spans="2:10" ht="15.75" thickBot="1" x14ac:dyDescent="0.3">
      <c r="B59" s="538" t="s">
        <v>80</v>
      </c>
      <c r="C59" s="539">
        <v>14</v>
      </c>
      <c r="D59" s="540">
        <v>15</v>
      </c>
    </row>
    <row r="60" spans="2:10" ht="15.75" thickBot="1" x14ac:dyDescent="0.3">
      <c r="B60" s="538" t="s">
        <v>81</v>
      </c>
      <c r="C60" s="539">
        <v>10</v>
      </c>
      <c r="D60" s="540">
        <v>12</v>
      </c>
    </row>
    <row r="61" spans="2:10" ht="15.75" thickBot="1" x14ac:dyDescent="0.3">
      <c r="B61" s="538" t="s">
        <v>82</v>
      </c>
      <c r="C61" s="539">
        <v>14</v>
      </c>
      <c r="D61" s="540">
        <v>15</v>
      </c>
    </row>
    <row r="62" spans="2:10" ht="15.75" thickBot="1" x14ac:dyDescent="0.3">
      <c r="B62" s="538" t="s">
        <v>83</v>
      </c>
      <c r="C62" s="539">
        <v>10</v>
      </c>
      <c r="D62" s="540">
        <v>12</v>
      </c>
    </row>
    <row r="63" spans="2:10" ht="15.75" thickBot="1" x14ac:dyDescent="0.3">
      <c r="B63" s="538" t="s">
        <v>84</v>
      </c>
      <c r="C63" s="539">
        <v>12</v>
      </c>
      <c r="D63" s="540">
        <v>14</v>
      </c>
    </row>
    <row r="64" spans="2:10" ht="15.75" thickBot="1" x14ac:dyDescent="0.3">
      <c r="B64" s="538" t="s">
        <v>85</v>
      </c>
      <c r="C64" s="539">
        <v>11</v>
      </c>
      <c r="D64" s="540">
        <v>13</v>
      </c>
    </row>
    <row r="65" spans="2:4" ht="15.75" thickBot="1" x14ac:dyDescent="0.3">
      <c r="B65" s="538" t="s">
        <v>86</v>
      </c>
      <c r="C65" s="539">
        <v>10</v>
      </c>
      <c r="D65" s="540">
        <v>12</v>
      </c>
    </row>
    <row r="66" spans="2:4" ht="15.75" thickBot="1" x14ac:dyDescent="0.3">
      <c r="B66" s="538" t="s">
        <v>87</v>
      </c>
      <c r="C66" s="539">
        <v>5</v>
      </c>
      <c r="D66" s="540">
        <v>7</v>
      </c>
    </row>
    <row r="67" spans="2:4" ht="15.75" thickBot="1" x14ac:dyDescent="0.3">
      <c r="B67" s="538" t="s">
        <v>88</v>
      </c>
      <c r="C67" s="539">
        <v>9</v>
      </c>
      <c r="D67" s="540">
        <v>11</v>
      </c>
    </row>
    <row r="68" spans="2:4" ht="15.75" thickBot="1" x14ac:dyDescent="0.3">
      <c r="B68" s="538" t="s">
        <v>89</v>
      </c>
      <c r="C68" s="539">
        <v>11</v>
      </c>
      <c r="D68" s="540">
        <v>13</v>
      </c>
    </row>
    <row r="69" spans="2:4" ht="15.75" thickBot="1" x14ac:dyDescent="0.3">
      <c r="B69" s="538" t="s">
        <v>90</v>
      </c>
      <c r="C69" s="539">
        <v>10</v>
      </c>
      <c r="D69" s="540">
        <v>12</v>
      </c>
    </row>
    <row r="70" spans="2:4" ht="15.75" thickBot="1" x14ac:dyDescent="0.3">
      <c r="B70" s="538" t="s">
        <v>91</v>
      </c>
      <c r="C70" s="539">
        <v>11</v>
      </c>
      <c r="D70" s="540">
        <v>13</v>
      </c>
    </row>
    <row r="71" spans="2:4" ht="15.75" thickBot="1" x14ac:dyDescent="0.3">
      <c r="B71" s="535" t="s">
        <v>92</v>
      </c>
      <c r="C71" s="536" t="s">
        <v>526</v>
      </c>
      <c r="D71" s="537" t="s">
        <v>527</v>
      </c>
    </row>
    <row r="72" spans="2:4" ht="15.75" thickBot="1" x14ac:dyDescent="0.3">
      <c r="B72" s="535" t="s">
        <v>94</v>
      </c>
      <c r="C72" s="536" t="s">
        <v>40</v>
      </c>
      <c r="D72" s="537" t="s">
        <v>41</v>
      </c>
    </row>
    <row r="73" spans="2:4" ht="15.75" thickBot="1" x14ac:dyDescent="0.3">
      <c r="B73" s="538" t="s">
        <v>462</v>
      </c>
      <c r="C73" s="539">
        <v>10</v>
      </c>
      <c r="D73" s="540">
        <v>12</v>
      </c>
    </row>
    <row r="74" spans="2:4" ht="15.75" thickBot="1" x14ac:dyDescent="0.3">
      <c r="B74" s="535" t="s">
        <v>95</v>
      </c>
      <c r="C74" s="536" t="s">
        <v>942</v>
      </c>
      <c r="D74" s="537" t="s">
        <v>944</v>
      </c>
    </row>
    <row r="75" spans="2:4" ht="15.75" thickBot="1" x14ac:dyDescent="0.3">
      <c r="B75" s="538" t="s">
        <v>96</v>
      </c>
      <c r="C75" s="539">
        <v>10</v>
      </c>
      <c r="D75" s="540">
        <v>12</v>
      </c>
    </row>
    <row r="76" spans="2:4" ht="15.75" thickBot="1" x14ac:dyDescent="0.3">
      <c r="B76" s="538" t="s">
        <v>97</v>
      </c>
      <c r="C76" s="539">
        <v>6</v>
      </c>
      <c r="D76" s="540">
        <v>8</v>
      </c>
    </row>
    <row r="77" spans="2:4" ht="15.75" thickBot="1" x14ac:dyDescent="0.3">
      <c r="B77" s="538" t="s">
        <v>98</v>
      </c>
      <c r="C77" s="539">
        <v>11</v>
      </c>
      <c r="D77" s="540">
        <v>13</v>
      </c>
    </row>
    <row r="78" spans="2:4" ht="15.75" thickBot="1" x14ac:dyDescent="0.3">
      <c r="B78" s="538" t="s">
        <v>99</v>
      </c>
      <c r="C78" s="539">
        <v>11</v>
      </c>
      <c r="D78" s="540">
        <v>13</v>
      </c>
    </row>
    <row r="79" spans="2:4" ht="15.75" thickBot="1" x14ac:dyDescent="0.3">
      <c r="B79" s="538" t="s">
        <v>100</v>
      </c>
      <c r="C79" s="539">
        <v>10</v>
      </c>
      <c r="D79" s="540">
        <v>12</v>
      </c>
    </row>
    <row r="80" spans="2:4" ht="15.75" thickBot="1" x14ac:dyDescent="0.3">
      <c r="B80" s="538" t="s">
        <v>101</v>
      </c>
      <c r="C80" s="539">
        <v>12</v>
      </c>
      <c r="D80" s="540">
        <v>14</v>
      </c>
    </row>
  </sheetData>
  <sheetProtection algorithmName="SHA-512" hashValue="YF0FmD4OYf4cH7QB0pLlZAarPPvrU8md0VPnwfDAukQmJlypwTAP/dWeO64ReShYVK96w++cy/aXeF9Fa5sMxA==" saltValue="R5tvrfZXFWrfarQSXqCuiw==" spinCount="100000" sheet="1" objects="1" scenarios="1"/>
  <sortState ref="B15:D80">
    <sortCondition ref="B14"/>
  </sortState>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H57"/>
  <sheetViews>
    <sheetView tabSelected="1" zoomScaleNormal="100" workbookViewId="0">
      <selection activeCell="M14" sqref="M14"/>
    </sheetView>
  </sheetViews>
  <sheetFormatPr defaultColWidth="9.140625" defaultRowHeight="15" customHeight="1" x14ac:dyDescent="0.25"/>
  <cols>
    <col min="1" max="1" width="2.85546875" style="367" customWidth="1"/>
    <col min="2" max="2" width="40.42578125" style="367" bestFit="1" customWidth="1"/>
    <col min="3" max="3" width="2.85546875" style="367" customWidth="1"/>
    <col min="4" max="4" width="35.7109375" style="367" bestFit="1" customWidth="1"/>
    <col min="5" max="5" width="2.85546875" style="367" customWidth="1"/>
    <col min="6" max="6" width="40.140625" style="367" bestFit="1" customWidth="1"/>
    <col min="7" max="7" width="2.85546875" style="367" customWidth="1"/>
    <col min="8" max="8" width="56.42578125" style="367" bestFit="1" customWidth="1"/>
    <col min="9" max="16384" width="9.140625" style="367"/>
  </cols>
  <sheetData>
    <row r="1" spans="2:8" s="373" customFormat="1" ht="15" customHeight="1" x14ac:dyDescent="0.25"/>
    <row r="2" spans="2:8" s="373" customFormat="1" ht="15" customHeight="1" x14ac:dyDescent="0.25"/>
    <row r="3" spans="2:8" s="373" customFormat="1" ht="15" customHeight="1" x14ac:dyDescent="0.25"/>
    <row r="4" spans="2:8" s="373" customFormat="1" ht="15" customHeight="1" x14ac:dyDescent="0.25"/>
    <row r="5" spans="2:8" s="373" customFormat="1" ht="15" customHeight="1" x14ac:dyDescent="0.25"/>
    <row r="6" spans="2:8" s="373" customFormat="1" ht="15" customHeight="1" x14ac:dyDescent="0.25"/>
    <row r="7" spans="2:8" s="373" customFormat="1" ht="15" hidden="1" customHeight="1" x14ac:dyDescent="0.25"/>
    <row r="8" spans="2:8" s="373" customFormat="1" ht="15" hidden="1" customHeight="1" x14ac:dyDescent="0.25"/>
    <row r="10" spans="2:8" ht="15" customHeight="1" x14ac:dyDescent="0.25">
      <c r="B10" s="1287" t="s">
        <v>109</v>
      </c>
      <c r="C10" s="1287"/>
      <c r="D10" s="1287"/>
      <c r="F10" s="25" t="s">
        <v>119</v>
      </c>
      <c r="H10" s="25" t="s">
        <v>450</v>
      </c>
    </row>
    <row r="11" spans="2:8" ht="15" customHeight="1" thickBot="1" x14ac:dyDescent="0.3"/>
    <row r="12" spans="2:8" ht="15" customHeight="1" thickBot="1" x14ac:dyDescent="0.3">
      <c r="B12" s="372" t="s">
        <v>110</v>
      </c>
      <c r="D12" s="372" t="s">
        <v>338</v>
      </c>
      <c r="F12" s="368" t="s">
        <v>338</v>
      </c>
      <c r="H12" s="368" t="s">
        <v>705</v>
      </c>
    </row>
    <row r="13" spans="2:8" ht="15" customHeight="1" thickBot="1" x14ac:dyDescent="0.3">
      <c r="B13" s="371" t="s">
        <v>43</v>
      </c>
      <c r="D13" s="371" t="s">
        <v>42</v>
      </c>
      <c r="F13" s="374" t="s">
        <v>39</v>
      </c>
      <c r="H13" s="371" t="s">
        <v>709</v>
      </c>
    </row>
    <row r="14" spans="2:8" ht="15" customHeight="1" thickBot="1" x14ac:dyDescent="0.3">
      <c r="B14" s="369" t="s">
        <v>47</v>
      </c>
      <c r="D14" s="369" t="s">
        <v>466</v>
      </c>
      <c r="H14" s="369" t="s">
        <v>710</v>
      </c>
    </row>
    <row r="15" spans="2:8" ht="15" customHeight="1" thickBot="1" x14ac:dyDescent="0.3">
      <c r="B15" s="369" t="s">
        <v>48</v>
      </c>
      <c r="D15" s="369" t="s">
        <v>465</v>
      </c>
      <c r="F15" s="368" t="s">
        <v>120</v>
      </c>
      <c r="H15" s="369" t="s">
        <v>708</v>
      </c>
    </row>
    <row r="16" spans="2:8" ht="15" customHeight="1" x14ac:dyDescent="0.25">
      <c r="B16" s="369" t="s">
        <v>49</v>
      </c>
      <c r="D16" s="369" t="s">
        <v>463</v>
      </c>
      <c r="F16" s="371" t="s">
        <v>44</v>
      </c>
      <c r="H16" s="369" t="s">
        <v>713</v>
      </c>
    </row>
    <row r="17" spans="2:8" ht="15" customHeight="1" x14ac:dyDescent="0.25">
      <c r="B17" s="369" t="s">
        <v>111</v>
      </c>
      <c r="D17" s="369" t="s">
        <v>464</v>
      </c>
      <c r="F17" s="369" t="s">
        <v>46</v>
      </c>
      <c r="H17" s="369" t="s">
        <v>712</v>
      </c>
    </row>
    <row r="18" spans="2:8" ht="15" customHeight="1" x14ac:dyDescent="0.25">
      <c r="B18" s="369" t="s">
        <v>112</v>
      </c>
      <c r="D18" s="369" t="s">
        <v>52</v>
      </c>
      <c r="F18" s="369" t="s">
        <v>56</v>
      </c>
      <c r="H18" s="369" t="s">
        <v>632</v>
      </c>
    </row>
    <row r="19" spans="2:8" ht="15" customHeight="1" thickBot="1" x14ac:dyDescent="0.3">
      <c r="B19" s="369" t="s">
        <v>459</v>
      </c>
      <c r="D19" s="369" t="s">
        <v>61</v>
      </c>
      <c r="F19" s="369" t="s">
        <v>69</v>
      </c>
      <c r="H19" s="370" t="s">
        <v>711</v>
      </c>
    </row>
    <row r="20" spans="2:8" ht="15" customHeight="1" thickBot="1" x14ac:dyDescent="0.3">
      <c r="B20" s="369" t="s">
        <v>60</v>
      </c>
      <c r="D20" s="370" t="s">
        <v>64</v>
      </c>
      <c r="F20" s="369" t="s">
        <v>70</v>
      </c>
    </row>
    <row r="21" spans="2:8" ht="15" customHeight="1" thickBot="1" x14ac:dyDescent="0.3">
      <c r="B21" s="369" t="s">
        <v>65</v>
      </c>
      <c r="F21" s="369" t="s">
        <v>74</v>
      </c>
      <c r="H21" s="368" t="s">
        <v>428</v>
      </c>
    </row>
    <row r="22" spans="2:8" ht="15" customHeight="1" thickBot="1" x14ac:dyDescent="0.3">
      <c r="B22" s="369" t="s">
        <v>66</v>
      </c>
      <c r="D22" s="372" t="s">
        <v>117</v>
      </c>
      <c r="F22" s="369" t="s">
        <v>94</v>
      </c>
      <c r="H22" s="369" t="s">
        <v>123</v>
      </c>
    </row>
    <row r="23" spans="2:8" ht="15" customHeight="1" thickBot="1" x14ac:dyDescent="0.3">
      <c r="B23" s="369" t="s">
        <v>113</v>
      </c>
      <c r="D23" s="371" t="s">
        <v>63</v>
      </c>
      <c r="F23" s="370" t="s">
        <v>95</v>
      </c>
      <c r="H23" s="369" t="s">
        <v>585</v>
      </c>
    </row>
    <row r="24" spans="2:8" ht="15" customHeight="1" thickBot="1" x14ac:dyDescent="0.3">
      <c r="B24" s="369" t="s">
        <v>460</v>
      </c>
      <c r="D24" s="369" t="s">
        <v>79</v>
      </c>
      <c r="H24" s="369" t="s">
        <v>407</v>
      </c>
    </row>
    <row r="25" spans="2:8" ht="15" customHeight="1" thickBot="1" x14ac:dyDescent="0.3">
      <c r="B25" s="369" t="s">
        <v>71</v>
      </c>
      <c r="D25" s="369" t="s">
        <v>80</v>
      </c>
      <c r="F25" s="368" t="s">
        <v>121</v>
      </c>
      <c r="H25" s="369" t="s">
        <v>629</v>
      </c>
    </row>
    <row r="26" spans="2:8" ht="15" customHeight="1" x14ac:dyDescent="0.25">
      <c r="B26" s="369" t="s">
        <v>72</v>
      </c>
      <c r="D26" s="369" t="s">
        <v>82</v>
      </c>
      <c r="F26" s="371" t="s">
        <v>458</v>
      </c>
      <c r="H26" s="369" t="s">
        <v>124</v>
      </c>
    </row>
    <row r="27" spans="2:8" ht="15" customHeight="1" thickBot="1" x14ac:dyDescent="0.3">
      <c r="B27" s="369" t="s">
        <v>81</v>
      </c>
      <c r="D27" s="370" t="s">
        <v>101</v>
      </c>
      <c r="F27" s="369" t="s">
        <v>59</v>
      </c>
      <c r="H27" s="369" t="s">
        <v>581</v>
      </c>
    </row>
    <row r="28" spans="2:8" ht="15" customHeight="1" thickBot="1" x14ac:dyDescent="0.3">
      <c r="B28" s="369" t="s">
        <v>83</v>
      </c>
      <c r="F28" s="369" t="s">
        <v>507</v>
      </c>
      <c r="H28" s="369" t="s">
        <v>636</v>
      </c>
    </row>
    <row r="29" spans="2:8" ht="15" customHeight="1" thickBot="1" x14ac:dyDescent="0.3">
      <c r="B29" s="369" t="s">
        <v>114</v>
      </c>
      <c r="D29" s="372" t="s">
        <v>118</v>
      </c>
      <c r="F29" s="369" t="s">
        <v>122</v>
      </c>
      <c r="H29" s="369" t="s">
        <v>717</v>
      </c>
    </row>
    <row r="30" spans="2:8" ht="15" customHeight="1" x14ac:dyDescent="0.25">
      <c r="B30" s="369" t="s">
        <v>115</v>
      </c>
      <c r="D30" s="371" t="s">
        <v>53</v>
      </c>
      <c r="F30" s="369" t="s">
        <v>461</v>
      </c>
      <c r="H30" s="369" t="s">
        <v>631</v>
      </c>
    </row>
    <row r="31" spans="2:8" ht="15" customHeight="1" x14ac:dyDescent="0.25">
      <c r="B31" s="369" t="s">
        <v>88</v>
      </c>
      <c r="D31" s="369" t="s">
        <v>62</v>
      </c>
      <c r="F31" s="369" t="s">
        <v>76</v>
      </c>
      <c r="H31" s="369" t="s">
        <v>641</v>
      </c>
    </row>
    <row r="32" spans="2:8" ht="15" customHeight="1" x14ac:dyDescent="0.25">
      <c r="B32" s="369" t="s">
        <v>89</v>
      </c>
      <c r="D32" s="369" t="s">
        <v>73</v>
      </c>
      <c r="F32" s="369" t="s">
        <v>78</v>
      </c>
      <c r="H32" s="369" t="s">
        <v>587</v>
      </c>
    </row>
    <row r="33" spans="2:8" ht="15" customHeight="1" thickBot="1" x14ac:dyDescent="0.3">
      <c r="B33" s="369" t="s">
        <v>116</v>
      </c>
      <c r="D33" s="369" t="s">
        <v>75</v>
      </c>
      <c r="F33" s="370" t="s">
        <v>92</v>
      </c>
      <c r="H33" s="369" t="s">
        <v>715</v>
      </c>
    </row>
    <row r="34" spans="2:8" ht="15" customHeight="1" x14ac:dyDescent="0.25">
      <c r="B34" s="369" t="s">
        <v>91</v>
      </c>
      <c r="D34" s="369" t="s">
        <v>77</v>
      </c>
      <c r="H34" s="369" t="s">
        <v>714</v>
      </c>
    </row>
    <row r="35" spans="2:8" ht="15" customHeight="1" x14ac:dyDescent="0.25">
      <c r="B35" s="369" t="s">
        <v>462</v>
      </c>
      <c r="D35" s="369" t="s">
        <v>86</v>
      </c>
      <c r="H35" s="369" t="s">
        <v>716</v>
      </c>
    </row>
    <row r="36" spans="2:8" ht="15" customHeight="1" x14ac:dyDescent="0.25">
      <c r="B36" s="369" t="s">
        <v>96</v>
      </c>
      <c r="D36" s="369" t="s">
        <v>87</v>
      </c>
      <c r="H36" s="369" t="s">
        <v>584</v>
      </c>
    </row>
    <row r="37" spans="2:8" ht="15" customHeight="1" thickBot="1" x14ac:dyDescent="0.3">
      <c r="B37" s="369" t="s">
        <v>98</v>
      </c>
      <c r="D37" s="370" t="s">
        <v>97</v>
      </c>
      <c r="H37" s="369" t="s">
        <v>582</v>
      </c>
    </row>
    <row r="38" spans="2:8" ht="15" customHeight="1" thickBot="1" x14ac:dyDescent="0.3">
      <c r="B38" s="370" t="s">
        <v>100</v>
      </c>
      <c r="H38" s="370" t="s">
        <v>580</v>
      </c>
    </row>
    <row r="39" spans="2:8" ht="15" customHeight="1" thickBot="1" x14ac:dyDescent="0.3"/>
    <row r="40" spans="2:8" ht="15" customHeight="1" thickBot="1" x14ac:dyDescent="0.3">
      <c r="B40" s="372" t="s">
        <v>120</v>
      </c>
      <c r="H40" s="368" t="s">
        <v>706</v>
      </c>
    </row>
    <row r="41" spans="2:8" ht="15" customHeight="1" x14ac:dyDescent="0.25">
      <c r="B41" s="371" t="s">
        <v>68</v>
      </c>
      <c r="H41" s="369" t="s">
        <v>39</v>
      </c>
    </row>
    <row r="42" spans="2:8" ht="15" customHeight="1" thickBot="1" x14ac:dyDescent="0.3">
      <c r="B42" s="370" t="s">
        <v>99</v>
      </c>
      <c r="H42" s="369" t="s">
        <v>583</v>
      </c>
    </row>
    <row r="43" spans="2:8" ht="15" customHeight="1" x14ac:dyDescent="0.25">
      <c r="H43" s="369" t="s">
        <v>634</v>
      </c>
    </row>
    <row r="44" spans="2:8" ht="15" customHeight="1" x14ac:dyDescent="0.25">
      <c r="H44" s="369" t="s">
        <v>635</v>
      </c>
    </row>
    <row r="45" spans="2:8" ht="15" customHeight="1" x14ac:dyDescent="0.25">
      <c r="H45" s="369" t="s">
        <v>630</v>
      </c>
    </row>
    <row r="46" spans="2:8" ht="15" customHeight="1" x14ac:dyDescent="0.25">
      <c r="H46" s="369" t="s">
        <v>637</v>
      </c>
    </row>
    <row r="47" spans="2:8" ht="15" customHeight="1" x14ac:dyDescent="0.25">
      <c r="H47" s="369" t="s">
        <v>638</v>
      </c>
    </row>
    <row r="48" spans="2:8" ht="15" customHeight="1" x14ac:dyDescent="0.25">
      <c r="H48" s="369" t="s">
        <v>718</v>
      </c>
    </row>
    <row r="49" spans="8:8" ht="15" customHeight="1" x14ac:dyDescent="0.25">
      <c r="H49" s="369" t="s">
        <v>640</v>
      </c>
    </row>
    <row r="50" spans="8:8" ht="15" customHeight="1" thickBot="1" x14ac:dyDescent="0.3">
      <c r="H50" s="370" t="s">
        <v>633</v>
      </c>
    </row>
    <row r="51" spans="8:8" ht="15" customHeight="1" thickBot="1" x14ac:dyDescent="0.3"/>
    <row r="52" spans="8:8" ht="15" customHeight="1" thickBot="1" x14ac:dyDescent="0.3">
      <c r="H52" s="368" t="s">
        <v>707</v>
      </c>
    </row>
    <row r="53" spans="8:8" ht="15" customHeight="1" x14ac:dyDescent="0.25">
      <c r="H53" s="369" t="s">
        <v>45</v>
      </c>
    </row>
    <row r="54" spans="8:8" ht="15" customHeight="1" x14ac:dyDescent="0.25">
      <c r="H54" s="369" t="s">
        <v>589</v>
      </c>
    </row>
    <row r="55" spans="8:8" ht="15" customHeight="1" x14ac:dyDescent="0.25">
      <c r="H55" s="369" t="s">
        <v>586</v>
      </c>
    </row>
    <row r="56" spans="8:8" ht="15" customHeight="1" x14ac:dyDescent="0.25">
      <c r="H56" s="369" t="s">
        <v>639</v>
      </c>
    </row>
    <row r="57" spans="8:8" ht="15" customHeight="1" thickBot="1" x14ac:dyDescent="0.3">
      <c r="H57" s="370" t="s">
        <v>588</v>
      </c>
    </row>
  </sheetData>
  <sheetProtection algorithmName="SHA-512" hashValue="LUlPGbysOLGZT5PtKEoryZgVKtcuaj2X9DY/b0bSf6c2MxCmKyAKouBomL+aQlXPFH4mtAviIpzfqni+46inlw==" saltValue="jDjm8itFQPiYPjUWL9BPzw==" spinCount="100000" sheet="1" objects="1" scenarios="1"/>
  <sortState ref="D13:D20">
    <sortCondition ref="D13"/>
  </sortState>
  <mergeCells count="1">
    <mergeCell ref="B10:D10"/>
  </mergeCells>
  <pageMargins left="0.7" right="0.7" top="0.75" bottom="0.75" header="0.3" footer="0.3"/>
  <pageSetup paperSize="5"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C22" sqref="C22"/>
    </sheetView>
  </sheetViews>
  <sheetFormatPr defaultColWidth="9.140625" defaultRowHeight="15" customHeight="1" x14ac:dyDescent="0.25"/>
  <cols>
    <col min="1" max="1" width="3" style="399" customWidth="1"/>
    <col min="2" max="4" width="20.7109375" style="399" customWidth="1"/>
    <col min="5" max="5" width="2.85546875" style="399" customWidth="1"/>
    <col min="6" max="16384" width="9.140625" style="399"/>
  </cols>
  <sheetData>
    <row r="1" spans="2:4" s="398" customFormat="1" ht="15" customHeight="1" x14ac:dyDescent="0.25"/>
    <row r="2" spans="2:4" s="398" customFormat="1" ht="15" customHeight="1" x14ac:dyDescent="0.25"/>
    <row r="3" spans="2:4" s="398" customFormat="1" ht="15" customHeight="1" x14ac:dyDescent="0.25"/>
    <row r="4" spans="2:4" s="398" customFormat="1" ht="15" customHeight="1" x14ac:dyDescent="0.25"/>
    <row r="5" spans="2:4" s="398" customFormat="1" ht="15" customHeight="1" x14ac:dyDescent="0.25"/>
    <row r="6" spans="2:4" s="398" customFormat="1" ht="15" customHeight="1" x14ac:dyDescent="0.25"/>
    <row r="7" spans="2:4" s="398" customFormat="1" ht="15" hidden="1" customHeight="1" x14ac:dyDescent="0.25"/>
    <row r="8" spans="2:4" s="398" customFormat="1" ht="15" hidden="1" customHeight="1" x14ac:dyDescent="0.25"/>
    <row r="10" spans="2:4" ht="18.75" x14ac:dyDescent="0.25">
      <c r="B10" s="1292" t="s">
        <v>413</v>
      </c>
      <c r="C10" s="1292"/>
      <c r="D10" s="1292"/>
    </row>
    <row r="11" spans="2:4" ht="15" customHeight="1" thickBot="1" x14ac:dyDescent="0.3"/>
    <row r="12" spans="2:4" ht="15" customHeight="1" x14ac:dyDescent="0.25">
      <c r="B12" s="1288" t="s">
        <v>414</v>
      </c>
      <c r="C12" s="1289"/>
      <c r="D12" s="408">
        <f>B67</f>
        <v>4368</v>
      </c>
    </row>
    <row r="13" spans="2:4" ht="15" customHeight="1" thickBot="1" x14ac:dyDescent="0.3">
      <c r="B13" s="1290" t="s">
        <v>415</v>
      </c>
      <c r="C13" s="1291"/>
      <c r="D13" s="409">
        <f>IF(B67=0,"",D67/B67)</f>
        <v>26.166666666666668</v>
      </c>
    </row>
    <row r="15" spans="2:4" ht="15" customHeight="1" thickBot="1" x14ac:dyDescent="0.3">
      <c r="B15" s="400" t="s">
        <v>416</v>
      </c>
      <c r="C15" s="400" t="s">
        <v>176</v>
      </c>
      <c r="D15" s="400" t="s">
        <v>420</v>
      </c>
    </row>
    <row r="16" spans="2:4" ht="15" customHeight="1" x14ac:dyDescent="0.25">
      <c r="B16" s="385">
        <v>1092</v>
      </c>
      <c r="C16" s="386">
        <v>25</v>
      </c>
      <c r="D16" s="401">
        <f>B16*C16</f>
        <v>27300</v>
      </c>
    </row>
    <row r="17" spans="2:4" ht="15" customHeight="1" x14ac:dyDescent="0.25">
      <c r="B17" s="387">
        <v>1456</v>
      </c>
      <c r="C17" s="388">
        <v>26</v>
      </c>
      <c r="D17" s="402">
        <f t="shared" ref="D17:D65" si="0">B17*C17</f>
        <v>37856</v>
      </c>
    </row>
    <row r="18" spans="2:4" ht="15" customHeight="1" x14ac:dyDescent="0.25">
      <c r="B18" s="387">
        <v>1820</v>
      </c>
      <c r="C18" s="388">
        <v>27</v>
      </c>
      <c r="D18" s="402">
        <f t="shared" si="0"/>
        <v>49140</v>
      </c>
    </row>
    <row r="19" spans="2:4" ht="15" customHeight="1" x14ac:dyDescent="0.25">
      <c r="B19" s="387"/>
      <c r="C19" s="388"/>
      <c r="D19" s="402">
        <f t="shared" si="0"/>
        <v>0</v>
      </c>
    </row>
    <row r="20" spans="2:4" ht="15" customHeight="1" thickBot="1" x14ac:dyDescent="0.3">
      <c r="B20" s="389"/>
      <c r="C20" s="390"/>
      <c r="D20" s="403">
        <f t="shared" si="0"/>
        <v>0</v>
      </c>
    </row>
    <row r="21" spans="2:4" ht="15" customHeight="1" x14ac:dyDescent="0.25">
      <c r="B21" s="391"/>
      <c r="C21" s="392"/>
      <c r="D21" s="401">
        <f t="shared" si="0"/>
        <v>0</v>
      </c>
    </row>
    <row r="22" spans="2:4" ht="15" customHeight="1" x14ac:dyDescent="0.25">
      <c r="B22" s="387"/>
      <c r="C22" s="388"/>
      <c r="D22" s="402">
        <f t="shared" si="0"/>
        <v>0</v>
      </c>
    </row>
    <row r="23" spans="2:4" ht="15" customHeight="1" x14ac:dyDescent="0.25">
      <c r="B23" s="387"/>
      <c r="C23" s="388"/>
      <c r="D23" s="402">
        <f t="shared" si="0"/>
        <v>0</v>
      </c>
    </row>
    <row r="24" spans="2:4" ht="15" customHeight="1" x14ac:dyDescent="0.25">
      <c r="B24" s="387"/>
      <c r="C24" s="388"/>
      <c r="D24" s="402">
        <f t="shared" si="0"/>
        <v>0</v>
      </c>
    </row>
    <row r="25" spans="2:4" ht="15" customHeight="1" thickBot="1" x14ac:dyDescent="0.3">
      <c r="B25" s="393"/>
      <c r="C25" s="394"/>
      <c r="D25" s="404">
        <f t="shared" si="0"/>
        <v>0</v>
      </c>
    </row>
    <row r="26" spans="2:4" ht="15" customHeight="1" x14ac:dyDescent="0.25">
      <c r="B26" s="385"/>
      <c r="C26" s="386"/>
      <c r="D26" s="405">
        <f t="shared" ref="D26:D30" si="1">B26*C26</f>
        <v>0</v>
      </c>
    </row>
    <row r="27" spans="2:4" ht="15" customHeight="1" x14ac:dyDescent="0.25">
      <c r="B27" s="387"/>
      <c r="C27" s="388"/>
      <c r="D27" s="402">
        <f t="shared" si="1"/>
        <v>0</v>
      </c>
    </row>
    <row r="28" spans="2:4" ht="15" customHeight="1" x14ac:dyDescent="0.25">
      <c r="B28" s="387"/>
      <c r="C28" s="388"/>
      <c r="D28" s="402">
        <f t="shared" si="1"/>
        <v>0</v>
      </c>
    </row>
    <row r="29" spans="2:4" ht="15" customHeight="1" x14ac:dyDescent="0.25">
      <c r="B29" s="387"/>
      <c r="C29" s="388"/>
      <c r="D29" s="402">
        <f t="shared" si="1"/>
        <v>0</v>
      </c>
    </row>
    <row r="30" spans="2:4" ht="15" customHeight="1" thickBot="1" x14ac:dyDescent="0.3">
      <c r="B30" s="389"/>
      <c r="C30" s="390"/>
      <c r="D30" s="403">
        <f t="shared" si="1"/>
        <v>0</v>
      </c>
    </row>
    <row r="31" spans="2:4" ht="15" customHeight="1" x14ac:dyDescent="0.25">
      <c r="B31" s="385"/>
      <c r="C31" s="386"/>
      <c r="D31" s="401">
        <f t="shared" si="0"/>
        <v>0</v>
      </c>
    </row>
    <row r="32" spans="2:4" ht="15" customHeight="1" x14ac:dyDescent="0.25">
      <c r="B32" s="387"/>
      <c r="C32" s="388"/>
      <c r="D32" s="402">
        <f t="shared" si="0"/>
        <v>0</v>
      </c>
    </row>
    <row r="33" spans="2:4" ht="15" customHeight="1" x14ac:dyDescent="0.25">
      <c r="B33" s="387"/>
      <c r="C33" s="388"/>
      <c r="D33" s="402">
        <f t="shared" si="0"/>
        <v>0</v>
      </c>
    </row>
    <row r="34" spans="2:4" ht="15" customHeight="1" x14ac:dyDescent="0.25">
      <c r="B34" s="387"/>
      <c r="C34" s="388"/>
      <c r="D34" s="402">
        <f t="shared" si="0"/>
        <v>0</v>
      </c>
    </row>
    <row r="35" spans="2:4" ht="15" customHeight="1" thickBot="1" x14ac:dyDescent="0.3">
      <c r="B35" s="389"/>
      <c r="C35" s="390"/>
      <c r="D35" s="404">
        <f t="shared" si="0"/>
        <v>0</v>
      </c>
    </row>
    <row r="36" spans="2:4" ht="15" customHeight="1" x14ac:dyDescent="0.25">
      <c r="B36" s="385"/>
      <c r="C36" s="386"/>
      <c r="D36" s="405">
        <f t="shared" si="0"/>
        <v>0</v>
      </c>
    </row>
    <row r="37" spans="2:4" ht="15" customHeight="1" x14ac:dyDescent="0.25">
      <c r="B37" s="387"/>
      <c r="C37" s="388"/>
      <c r="D37" s="402">
        <f t="shared" si="0"/>
        <v>0</v>
      </c>
    </row>
    <row r="38" spans="2:4" ht="15" customHeight="1" x14ac:dyDescent="0.25">
      <c r="B38" s="387"/>
      <c r="C38" s="388"/>
      <c r="D38" s="402">
        <f t="shared" si="0"/>
        <v>0</v>
      </c>
    </row>
    <row r="39" spans="2:4" ht="15" customHeight="1" x14ac:dyDescent="0.25">
      <c r="B39" s="387"/>
      <c r="C39" s="388"/>
      <c r="D39" s="402">
        <f t="shared" si="0"/>
        <v>0</v>
      </c>
    </row>
    <row r="40" spans="2:4" ht="15" customHeight="1" thickBot="1" x14ac:dyDescent="0.3">
      <c r="B40" s="389"/>
      <c r="C40" s="390"/>
      <c r="D40" s="403">
        <f t="shared" si="0"/>
        <v>0</v>
      </c>
    </row>
    <row r="41" spans="2:4" ht="15" customHeight="1" x14ac:dyDescent="0.25">
      <c r="B41" s="385"/>
      <c r="C41" s="386"/>
      <c r="D41" s="401">
        <f t="shared" ref="D41:D45" si="2">B41*C41</f>
        <v>0</v>
      </c>
    </row>
    <row r="42" spans="2:4" ht="15" customHeight="1" x14ac:dyDescent="0.25">
      <c r="B42" s="387"/>
      <c r="C42" s="388"/>
      <c r="D42" s="402">
        <f t="shared" si="2"/>
        <v>0</v>
      </c>
    </row>
    <row r="43" spans="2:4" ht="15" customHeight="1" x14ac:dyDescent="0.25">
      <c r="B43" s="387"/>
      <c r="C43" s="388"/>
      <c r="D43" s="402">
        <f t="shared" si="2"/>
        <v>0</v>
      </c>
    </row>
    <row r="44" spans="2:4" ht="15" customHeight="1" x14ac:dyDescent="0.25">
      <c r="B44" s="387"/>
      <c r="C44" s="388"/>
      <c r="D44" s="402">
        <f t="shared" si="2"/>
        <v>0</v>
      </c>
    </row>
    <row r="45" spans="2:4" ht="15" customHeight="1" thickBot="1" x14ac:dyDescent="0.3">
      <c r="B45" s="389"/>
      <c r="C45" s="390"/>
      <c r="D45" s="404">
        <f t="shared" si="2"/>
        <v>0</v>
      </c>
    </row>
    <row r="46" spans="2:4" ht="15" customHeight="1" x14ac:dyDescent="0.25">
      <c r="B46" s="385"/>
      <c r="C46" s="386"/>
      <c r="D46" s="401">
        <f t="shared" ref="D46:D50" si="3">B46*C46</f>
        <v>0</v>
      </c>
    </row>
    <row r="47" spans="2:4" ht="15" customHeight="1" x14ac:dyDescent="0.25">
      <c r="B47" s="387"/>
      <c r="C47" s="388"/>
      <c r="D47" s="402">
        <f t="shared" si="3"/>
        <v>0</v>
      </c>
    </row>
    <row r="48" spans="2:4" ht="15" customHeight="1" x14ac:dyDescent="0.25">
      <c r="B48" s="387"/>
      <c r="C48" s="388"/>
      <c r="D48" s="402">
        <f t="shared" si="3"/>
        <v>0</v>
      </c>
    </row>
    <row r="49" spans="2:4" ht="15" customHeight="1" x14ac:dyDescent="0.25">
      <c r="B49" s="387"/>
      <c r="C49" s="388"/>
      <c r="D49" s="402">
        <f t="shared" si="3"/>
        <v>0</v>
      </c>
    </row>
    <row r="50" spans="2:4" ht="15" customHeight="1" thickBot="1" x14ac:dyDescent="0.3">
      <c r="B50" s="389"/>
      <c r="C50" s="390"/>
      <c r="D50" s="404">
        <f t="shared" si="3"/>
        <v>0</v>
      </c>
    </row>
    <row r="51" spans="2:4" ht="15" customHeight="1" x14ac:dyDescent="0.25">
      <c r="B51" s="385"/>
      <c r="C51" s="386"/>
      <c r="D51" s="401">
        <f t="shared" ref="D51:D55" si="4">B51*C51</f>
        <v>0</v>
      </c>
    </row>
    <row r="52" spans="2:4" ht="15" customHeight="1" x14ac:dyDescent="0.25">
      <c r="B52" s="387"/>
      <c r="C52" s="388"/>
      <c r="D52" s="402">
        <f t="shared" si="4"/>
        <v>0</v>
      </c>
    </row>
    <row r="53" spans="2:4" ht="15" customHeight="1" x14ac:dyDescent="0.25">
      <c r="B53" s="387"/>
      <c r="C53" s="388"/>
      <c r="D53" s="402">
        <f t="shared" si="4"/>
        <v>0</v>
      </c>
    </row>
    <row r="54" spans="2:4" ht="15" customHeight="1" x14ac:dyDescent="0.25">
      <c r="B54" s="387"/>
      <c r="C54" s="388"/>
      <c r="D54" s="402">
        <f t="shared" si="4"/>
        <v>0</v>
      </c>
    </row>
    <row r="55" spans="2:4" ht="15" customHeight="1" thickBot="1" x14ac:dyDescent="0.3">
      <c r="B55" s="389"/>
      <c r="C55" s="390"/>
      <c r="D55" s="404">
        <f t="shared" si="4"/>
        <v>0</v>
      </c>
    </row>
    <row r="56" spans="2:4" ht="15" customHeight="1" x14ac:dyDescent="0.25">
      <c r="B56" s="385"/>
      <c r="C56" s="386"/>
      <c r="D56" s="401">
        <f t="shared" si="0"/>
        <v>0</v>
      </c>
    </row>
    <row r="57" spans="2:4" ht="15" customHeight="1" x14ac:dyDescent="0.25">
      <c r="B57" s="387"/>
      <c r="C57" s="388"/>
      <c r="D57" s="402">
        <f t="shared" si="0"/>
        <v>0</v>
      </c>
    </row>
    <row r="58" spans="2:4" ht="15" customHeight="1" x14ac:dyDescent="0.25">
      <c r="B58" s="387"/>
      <c r="C58" s="388"/>
      <c r="D58" s="402">
        <f t="shared" si="0"/>
        <v>0</v>
      </c>
    </row>
    <row r="59" spans="2:4" ht="15" customHeight="1" x14ac:dyDescent="0.25">
      <c r="B59" s="387"/>
      <c r="C59" s="388"/>
      <c r="D59" s="402">
        <f t="shared" si="0"/>
        <v>0</v>
      </c>
    </row>
    <row r="60" spans="2:4" ht="15" customHeight="1" thickBot="1" x14ac:dyDescent="0.3">
      <c r="B60" s="389"/>
      <c r="C60" s="390"/>
      <c r="D60" s="404">
        <f t="shared" si="0"/>
        <v>0</v>
      </c>
    </row>
    <row r="61" spans="2:4" ht="15" customHeight="1" x14ac:dyDescent="0.25">
      <c r="B61" s="385"/>
      <c r="C61" s="395"/>
      <c r="D61" s="405">
        <f t="shared" si="0"/>
        <v>0</v>
      </c>
    </row>
    <row r="62" spans="2:4" ht="15" customHeight="1" x14ac:dyDescent="0.25">
      <c r="B62" s="387"/>
      <c r="C62" s="396"/>
      <c r="D62" s="402">
        <f t="shared" si="0"/>
        <v>0</v>
      </c>
    </row>
    <row r="63" spans="2:4" ht="15" customHeight="1" x14ac:dyDescent="0.25">
      <c r="B63" s="387"/>
      <c r="C63" s="396"/>
      <c r="D63" s="402">
        <f t="shared" si="0"/>
        <v>0</v>
      </c>
    </row>
    <row r="64" spans="2:4" ht="15" customHeight="1" x14ac:dyDescent="0.25">
      <c r="B64" s="387"/>
      <c r="C64" s="396"/>
      <c r="D64" s="402">
        <f t="shared" si="0"/>
        <v>0</v>
      </c>
    </row>
    <row r="65" spans="2:4" ht="15" customHeight="1" thickBot="1" x14ac:dyDescent="0.3">
      <c r="B65" s="389"/>
      <c r="C65" s="397"/>
      <c r="D65" s="404">
        <f t="shared" si="0"/>
        <v>0</v>
      </c>
    </row>
    <row r="66" spans="2:4" ht="15" customHeight="1" thickBot="1" x14ac:dyDescent="0.3">
      <c r="B66" s="400" t="s">
        <v>418</v>
      </c>
      <c r="C66" s="400" t="s">
        <v>419</v>
      </c>
      <c r="D66" s="400" t="s">
        <v>417</v>
      </c>
    </row>
    <row r="67" spans="2:4" ht="15" customHeight="1" thickBot="1" x14ac:dyDescent="0.3">
      <c r="B67" s="406">
        <f>SUM(B16:B65)</f>
        <v>4368</v>
      </c>
      <c r="C67" s="407">
        <f>D67/B67</f>
        <v>26.166666666666668</v>
      </c>
      <c r="D67" s="407">
        <f>SUM(D16:D65)</f>
        <v>114296</v>
      </c>
    </row>
    <row r="69" spans="2:4" ht="15" customHeight="1" x14ac:dyDescent="0.25">
      <c r="C69" s="410"/>
    </row>
  </sheetData>
  <sheetProtection algorithmName="SHA-512" hashValue="rMUUhw7LCDziCAQox0CKNPbiT6qlGZ4AeSpGHImH7NwHV/8Sg84BO3rqjlGPHiXHcoDvfY5nctFulAKpOAFpJA==" saltValue="hjlDm11Sm59kypJtZTDsMQ=="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zoomScaleNormal="100" workbookViewId="0">
      <selection activeCell="G39" sqref="G39"/>
    </sheetView>
  </sheetViews>
  <sheetFormatPr defaultColWidth="9.140625" defaultRowHeight="15" customHeight="1" x14ac:dyDescent="0.25"/>
  <cols>
    <col min="1" max="1" width="2.85546875" style="376" customWidth="1"/>
    <col min="2" max="2" width="51.28515625" style="376" bestFit="1" customWidth="1"/>
    <col min="3" max="3" width="12.7109375" style="376" customWidth="1"/>
    <col min="4" max="8" width="10.7109375" style="376" customWidth="1"/>
    <col min="9" max="9" width="2.85546875" style="376" customWidth="1"/>
    <col min="10" max="10" width="12.7109375" style="376" customWidth="1"/>
    <col min="11" max="15" width="10.7109375" style="376" customWidth="1"/>
    <col min="16" max="16384" width="9.140625" style="376"/>
  </cols>
  <sheetData>
    <row r="1" spans="2:15" s="375" customFormat="1" ht="15" customHeight="1" x14ac:dyDescent="0.25"/>
    <row r="2" spans="2:15" s="375" customFormat="1" ht="15" customHeight="1" x14ac:dyDescent="0.25"/>
    <row r="3" spans="2:15" s="375" customFormat="1" ht="15" customHeight="1" x14ac:dyDescent="0.25"/>
    <row r="4" spans="2:15" s="375" customFormat="1" ht="15" customHeight="1" x14ac:dyDescent="0.25"/>
    <row r="5" spans="2:15" s="375" customFormat="1" ht="15" customHeight="1" x14ac:dyDescent="0.25"/>
    <row r="6" spans="2:15" s="375" customFormat="1" ht="15" customHeight="1" x14ac:dyDescent="0.25"/>
    <row r="7" spans="2:15" s="375" customFormat="1" ht="15" customHeight="1" x14ac:dyDescent="0.25"/>
    <row r="8" spans="2:15" s="375" customFormat="1" ht="15" customHeight="1" x14ac:dyDescent="0.25"/>
    <row r="10" spans="2:15" ht="15" customHeight="1" thickBot="1" x14ac:dyDescent="0.3">
      <c r="B10" s="1293" t="s">
        <v>849</v>
      </c>
      <c r="C10" s="1293"/>
      <c r="D10" s="1293"/>
      <c r="E10" s="1293"/>
      <c r="F10" s="1293"/>
      <c r="G10" s="1293"/>
      <c r="H10" s="1293"/>
      <c r="J10" s="1293" t="s">
        <v>850</v>
      </c>
      <c r="K10" s="1293"/>
      <c r="L10" s="1293"/>
      <c r="M10" s="1293"/>
      <c r="N10" s="1293"/>
      <c r="O10" s="1293"/>
    </row>
    <row r="11" spans="2:15" ht="15" customHeight="1" x14ac:dyDescent="0.25">
      <c r="B11" s="18"/>
      <c r="C11" s="15"/>
      <c r="D11" s="9"/>
      <c r="E11" s="9"/>
      <c r="F11" s="9"/>
      <c r="G11" s="9"/>
      <c r="H11" s="377"/>
      <c r="J11" s="8"/>
      <c r="K11" s="15"/>
      <c r="L11" s="15"/>
      <c r="M11" s="15"/>
      <c r="N11" s="9"/>
      <c r="O11" s="9"/>
    </row>
    <row r="12" spans="2:15" ht="15" customHeight="1" x14ac:dyDescent="0.25">
      <c r="B12" s="19" t="s">
        <v>37</v>
      </c>
      <c r="C12" s="21" t="s">
        <v>38</v>
      </c>
      <c r="D12" s="11" t="s">
        <v>29</v>
      </c>
      <c r="E12" s="11" t="s">
        <v>32</v>
      </c>
      <c r="F12" s="11" t="s">
        <v>33</v>
      </c>
      <c r="G12" s="11" t="s">
        <v>34</v>
      </c>
      <c r="H12" s="14" t="s">
        <v>125</v>
      </c>
      <c r="J12" s="10" t="s">
        <v>38</v>
      </c>
      <c r="K12" s="16" t="s">
        <v>29</v>
      </c>
      <c r="L12" s="16" t="s">
        <v>32</v>
      </c>
      <c r="M12" s="16" t="s">
        <v>33</v>
      </c>
      <c r="N12" s="14" t="s">
        <v>34</v>
      </c>
      <c r="O12" s="14" t="s">
        <v>125</v>
      </c>
    </row>
    <row r="13" spans="2:15" ht="15" customHeight="1" thickBot="1" x14ac:dyDescent="0.3">
      <c r="B13" s="20"/>
      <c r="C13" s="17"/>
      <c r="D13" s="13"/>
      <c r="E13" s="13"/>
      <c r="F13" s="13"/>
      <c r="G13" s="13"/>
      <c r="H13" s="378"/>
      <c r="J13" s="12"/>
      <c r="K13" s="17"/>
      <c r="L13" s="17"/>
      <c r="M13" s="17"/>
      <c r="N13" s="13"/>
      <c r="O13" s="13"/>
    </row>
    <row r="14" spans="2:15" ht="15" customHeight="1" thickBot="1" x14ac:dyDescent="0.3">
      <c r="B14" s="24" t="s">
        <v>126</v>
      </c>
      <c r="C14" s="23">
        <v>14</v>
      </c>
      <c r="D14" s="516">
        <f>VLOOKUP(C14,$J$14:$O$47,2,FALSE)</f>
        <v>31.442699999999999</v>
      </c>
      <c r="E14" s="516">
        <f>VLOOKUP(C14,$J$14:$O$47,3,FALSE)</f>
        <v>32.315100000000001</v>
      </c>
      <c r="F14" s="516">
        <f>VLOOKUP(C14,$J$14:$O$47,4,FALSE)</f>
        <v>33.216900000000003</v>
      </c>
      <c r="G14" s="516">
        <f>VLOOKUP(C14,$J$14:$O$47,5,FALSE)</f>
        <v>34.1496</v>
      </c>
      <c r="H14" s="516">
        <f>VLOOKUP(C14,$J$14:$O$47,6,FALSE)</f>
        <v>35.540300000000002</v>
      </c>
      <c r="J14" s="951">
        <v>1</v>
      </c>
      <c r="K14" s="515">
        <v>22.357399999999998</v>
      </c>
      <c r="L14" s="515">
        <v>22.927099999999999</v>
      </c>
      <c r="M14" s="515">
        <v>23.516100000000002</v>
      </c>
      <c r="N14" s="515">
        <v>24.124099999999999</v>
      </c>
      <c r="O14" s="515">
        <v>25.0351</v>
      </c>
    </row>
    <row r="15" spans="2:15" ht="15" customHeight="1" thickBot="1" x14ac:dyDescent="0.3">
      <c r="B15" s="24" t="s">
        <v>127</v>
      </c>
      <c r="C15" s="23">
        <v>9</v>
      </c>
      <c r="D15" s="516">
        <f t="shared" ref="D15:D50" si="0">VLOOKUP(C15,$J$14:$O$47,2,FALSE)</f>
        <v>27.483000000000001</v>
      </c>
      <c r="E15" s="516">
        <f t="shared" ref="E15:E50" si="1">VLOOKUP(C15,$J$14:$O$47,3,FALSE)</f>
        <v>28.224599999999999</v>
      </c>
      <c r="F15" s="516">
        <f t="shared" ref="F15:F50" si="2">VLOOKUP(C15,$J$14:$O$47,4,FALSE)</f>
        <v>28.989699999999999</v>
      </c>
      <c r="G15" s="516">
        <f t="shared" ref="G15:G50" si="3">VLOOKUP(C15,$J$14:$O$47,5,FALSE)</f>
        <v>29.780899999999999</v>
      </c>
      <c r="H15" s="516">
        <f t="shared" ref="H15:H50" si="4">VLOOKUP(C15,$J$14:$O$47,6,FALSE)</f>
        <v>30.963000000000001</v>
      </c>
      <c r="J15" s="951">
        <v>2</v>
      </c>
      <c r="K15" s="515">
        <v>22.927099999999999</v>
      </c>
      <c r="L15" s="515">
        <v>23.516100000000002</v>
      </c>
      <c r="M15" s="515">
        <v>24.124099999999999</v>
      </c>
      <c r="N15" s="515">
        <v>24.752300000000002</v>
      </c>
      <c r="O15" s="515">
        <v>25.693300000000001</v>
      </c>
    </row>
    <row r="16" spans="2:15" ht="15" customHeight="1" thickBot="1" x14ac:dyDescent="0.3">
      <c r="B16" s="24" t="s">
        <v>128</v>
      </c>
      <c r="C16" s="23">
        <v>15</v>
      </c>
      <c r="D16" s="516">
        <f t="shared" si="0"/>
        <v>32.315100000000001</v>
      </c>
      <c r="E16" s="516">
        <f t="shared" si="1"/>
        <v>33.216900000000003</v>
      </c>
      <c r="F16" s="516">
        <f t="shared" si="2"/>
        <v>34.1496</v>
      </c>
      <c r="G16" s="516">
        <f t="shared" si="3"/>
        <v>35.112099999999998</v>
      </c>
      <c r="H16" s="516">
        <f t="shared" si="4"/>
        <v>36.549999999999997</v>
      </c>
      <c r="J16" s="951">
        <v>3</v>
      </c>
      <c r="K16" s="515">
        <v>23.516100000000002</v>
      </c>
      <c r="L16" s="515">
        <v>24.124099999999999</v>
      </c>
      <c r="M16" s="515">
        <v>24.752300000000002</v>
      </c>
      <c r="N16" s="515">
        <v>25.401900000000001</v>
      </c>
      <c r="O16" s="515">
        <v>26.373899999999999</v>
      </c>
    </row>
    <row r="17" spans="2:15" ht="15" customHeight="1" thickBot="1" x14ac:dyDescent="0.3">
      <c r="B17" s="24" t="s">
        <v>129</v>
      </c>
      <c r="C17" s="23">
        <v>26</v>
      </c>
      <c r="D17" s="516">
        <f t="shared" si="0"/>
        <v>44.167900000000003</v>
      </c>
      <c r="E17" s="516">
        <f t="shared" si="1"/>
        <v>45.4876</v>
      </c>
      <c r="F17" s="516">
        <f t="shared" si="2"/>
        <v>46.851900000000001</v>
      </c>
      <c r="G17" s="516">
        <f t="shared" si="3"/>
        <v>48.261699999999998</v>
      </c>
      <c r="H17" s="516">
        <f t="shared" si="4"/>
        <v>50.357900000000001</v>
      </c>
      <c r="J17" s="951">
        <v>4</v>
      </c>
      <c r="K17" s="515">
        <v>24.124099999999999</v>
      </c>
      <c r="L17" s="515">
        <v>24.752300000000002</v>
      </c>
      <c r="M17" s="515">
        <v>25.401900000000001</v>
      </c>
      <c r="N17" s="515">
        <v>26.0731</v>
      </c>
      <c r="O17" s="515">
        <v>27.0779</v>
      </c>
    </row>
    <row r="18" spans="2:15" ht="15" customHeight="1" thickBot="1" x14ac:dyDescent="0.3">
      <c r="B18" s="24" t="s">
        <v>130</v>
      </c>
      <c r="C18" s="23">
        <v>27</v>
      </c>
      <c r="D18" s="516">
        <f t="shared" si="0"/>
        <v>45.4876</v>
      </c>
      <c r="E18" s="516">
        <f t="shared" si="1"/>
        <v>46.851900000000001</v>
      </c>
      <c r="F18" s="516">
        <f t="shared" si="2"/>
        <v>48.261699999999998</v>
      </c>
      <c r="G18" s="516">
        <f t="shared" si="3"/>
        <v>49.717700000000001</v>
      </c>
      <c r="H18" s="516">
        <f t="shared" si="4"/>
        <v>51.883600000000001</v>
      </c>
      <c r="J18" s="951">
        <v>5</v>
      </c>
      <c r="K18" s="515">
        <v>24.752300000000002</v>
      </c>
      <c r="L18" s="515">
        <v>25.401900000000001</v>
      </c>
      <c r="M18" s="515">
        <v>26.0731</v>
      </c>
      <c r="N18" s="515">
        <v>26.766999999999999</v>
      </c>
      <c r="O18" s="515">
        <v>27.803999999999998</v>
      </c>
    </row>
    <row r="19" spans="2:15" ht="15" customHeight="1" thickBot="1" x14ac:dyDescent="0.3">
      <c r="B19" s="24" t="s">
        <v>131</v>
      </c>
      <c r="C19" s="23">
        <v>14</v>
      </c>
      <c r="D19" s="516">
        <f t="shared" si="0"/>
        <v>31.442699999999999</v>
      </c>
      <c r="E19" s="516">
        <f t="shared" si="1"/>
        <v>32.315100000000001</v>
      </c>
      <c r="F19" s="516">
        <f t="shared" si="2"/>
        <v>33.216900000000003</v>
      </c>
      <c r="G19" s="516">
        <f t="shared" si="3"/>
        <v>34.1496</v>
      </c>
      <c r="H19" s="516">
        <f t="shared" si="4"/>
        <v>35.540300000000002</v>
      </c>
      <c r="J19" s="951">
        <v>6</v>
      </c>
      <c r="K19" s="515">
        <v>25.401900000000001</v>
      </c>
      <c r="L19" s="515">
        <v>26.0731</v>
      </c>
      <c r="M19" s="515">
        <v>26.766999999999999</v>
      </c>
      <c r="N19" s="515">
        <v>27.483000000000001</v>
      </c>
      <c r="O19" s="515">
        <v>28.555</v>
      </c>
    </row>
    <row r="20" spans="2:15" ht="15" customHeight="1" thickBot="1" x14ac:dyDescent="0.3">
      <c r="B20" s="24" t="s">
        <v>132</v>
      </c>
      <c r="C20" s="23">
        <v>27</v>
      </c>
      <c r="D20" s="516">
        <f t="shared" si="0"/>
        <v>45.4876</v>
      </c>
      <c r="E20" s="516">
        <f t="shared" si="1"/>
        <v>46.851900000000001</v>
      </c>
      <c r="F20" s="516">
        <f t="shared" si="2"/>
        <v>48.261699999999998</v>
      </c>
      <c r="G20" s="516">
        <f t="shared" si="3"/>
        <v>49.717700000000001</v>
      </c>
      <c r="H20" s="516">
        <f t="shared" si="4"/>
        <v>51.883600000000001</v>
      </c>
      <c r="J20" s="951">
        <v>7</v>
      </c>
      <c r="K20" s="515">
        <v>26.0731</v>
      </c>
      <c r="L20" s="515">
        <v>26.766999999999999</v>
      </c>
      <c r="M20" s="515">
        <v>27.483000000000001</v>
      </c>
      <c r="N20" s="515">
        <v>28.224599999999999</v>
      </c>
      <c r="O20" s="515">
        <v>29.331700000000001</v>
      </c>
    </row>
    <row r="21" spans="2:15" ht="15" customHeight="1" thickBot="1" x14ac:dyDescent="0.3">
      <c r="B21" s="24" t="s">
        <v>133</v>
      </c>
      <c r="C21" s="23" t="s">
        <v>134</v>
      </c>
      <c r="D21" s="516">
        <f t="shared" si="0"/>
        <v>38.198900000000002</v>
      </c>
      <c r="E21" s="516">
        <f t="shared" si="1"/>
        <v>39.299999999999997</v>
      </c>
      <c r="F21" s="516">
        <f t="shared" si="2"/>
        <v>40.458100000000002</v>
      </c>
      <c r="G21" s="516">
        <f t="shared" si="3"/>
        <v>41.654299999999999</v>
      </c>
      <c r="H21" s="516">
        <f t="shared" si="4"/>
        <v>42.8904</v>
      </c>
      <c r="J21" s="951">
        <v>8</v>
      </c>
      <c r="K21" s="515">
        <v>26.766999999999999</v>
      </c>
      <c r="L21" s="515">
        <v>27.483000000000001</v>
      </c>
      <c r="M21" s="515">
        <v>28.224599999999999</v>
      </c>
      <c r="N21" s="515">
        <v>28.989699999999999</v>
      </c>
      <c r="O21" s="515">
        <v>30.133600000000001</v>
      </c>
    </row>
    <row r="22" spans="2:15" ht="15" customHeight="1" thickBot="1" x14ac:dyDescent="0.3">
      <c r="B22" s="24" t="s">
        <v>135</v>
      </c>
      <c r="C22" s="23">
        <v>13</v>
      </c>
      <c r="D22" s="516">
        <f t="shared" si="0"/>
        <v>30.597999999999999</v>
      </c>
      <c r="E22" s="516">
        <f t="shared" si="1"/>
        <v>31.442699999999999</v>
      </c>
      <c r="F22" s="516">
        <f t="shared" si="2"/>
        <v>32.315100000000001</v>
      </c>
      <c r="G22" s="516">
        <f t="shared" si="3"/>
        <v>33.216900000000003</v>
      </c>
      <c r="H22" s="516">
        <f t="shared" si="4"/>
        <v>34.563899999999997</v>
      </c>
      <c r="J22" s="951">
        <v>9</v>
      </c>
      <c r="K22" s="515">
        <v>27.483000000000001</v>
      </c>
      <c r="L22" s="515">
        <v>28.224599999999999</v>
      </c>
      <c r="M22" s="515">
        <v>28.989699999999999</v>
      </c>
      <c r="N22" s="515">
        <v>29.780899999999999</v>
      </c>
      <c r="O22" s="515">
        <v>30.963000000000001</v>
      </c>
    </row>
    <row r="23" spans="2:15" ht="15" customHeight="1" thickBot="1" x14ac:dyDescent="0.3">
      <c r="B23" s="24" t="s">
        <v>136</v>
      </c>
      <c r="C23" s="23">
        <v>30</v>
      </c>
      <c r="D23" s="516">
        <f t="shared" si="0"/>
        <v>49.717700000000001</v>
      </c>
      <c r="E23" s="516">
        <f t="shared" si="1"/>
        <v>51.2224</v>
      </c>
      <c r="F23" s="516">
        <f t="shared" si="2"/>
        <v>52.778100000000002</v>
      </c>
      <c r="G23" s="516">
        <f t="shared" si="3"/>
        <v>54.4221</v>
      </c>
      <c r="H23" s="516">
        <f t="shared" si="4"/>
        <v>56.774900000000002</v>
      </c>
      <c r="J23" s="951">
        <v>10</v>
      </c>
      <c r="K23" s="515">
        <v>28.224599999999999</v>
      </c>
      <c r="L23" s="515">
        <v>28.989699999999999</v>
      </c>
      <c r="M23" s="515">
        <v>29.780899999999999</v>
      </c>
      <c r="N23" s="515">
        <v>30.597999999999999</v>
      </c>
      <c r="O23" s="515">
        <v>31.818899999999999</v>
      </c>
    </row>
    <row r="24" spans="2:15" ht="15" customHeight="1" thickBot="1" x14ac:dyDescent="0.3">
      <c r="B24" s="24" t="s">
        <v>137</v>
      </c>
      <c r="C24" s="23">
        <v>9</v>
      </c>
      <c r="D24" s="516">
        <f t="shared" si="0"/>
        <v>27.483000000000001</v>
      </c>
      <c r="E24" s="516">
        <f t="shared" si="1"/>
        <v>28.224599999999999</v>
      </c>
      <c r="F24" s="516">
        <f t="shared" si="2"/>
        <v>28.989699999999999</v>
      </c>
      <c r="G24" s="516">
        <f t="shared" si="3"/>
        <v>29.780899999999999</v>
      </c>
      <c r="H24" s="516">
        <f t="shared" si="4"/>
        <v>30.963000000000001</v>
      </c>
      <c r="J24" s="951">
        <v>11</v>
      </c>
      <c r="K24" s="515">
        <v>28.989699999999999</v>
      </c>
      <c r="L24" s="515">
        <v>29.780899999999999</v>
      </c>
      <c r="M24" s="515">
        <v>30.597999999999999</v>
      </c>
      <c r="N24" s="515">
        <v>31.442699999999999</v>
      </c>
      <c r="O24" s="515">
        <v>32.703899999999997</v>
      </c>
    </row>
    <row r="25" spans="2:15" ht="15" customHeight="1" thickBot="1" x14ac:dyDescent="0.3">
      <c r="B25" s="24" t="s">
        <v>138</v>
      </c>
      <c r="C25" s="23">
        <v>30</v>
      </c>
      <c r="D25" s="516">
        <f t="shared" si="0"/>
        <v>49.717700000000001</v>
      </c>
      <c r="E25" s="516">
        <f t="shared" si="1"/>
        <v>51.2224</v>
      </c>
      <c r="F25" s="516">
        <f t="shared" si="2"/>
        <v>52.778100000000002</v>
      </c>
      <c r="G25" s="516">
        <f t="shared" si="3"/>
        <v>54.4221</v>
      </c>
      <c r="H25" s="516">
        <f t="shared" si="4"/>
        <v>56.774900000000002</v>
      </c>
      <c r="J25" s="951">
        <v>12</v>
      </c>
      <c r="K25" s="515">
        <v>29.780899999999999</v>
      </c>
      <c r="L25" s="515">
        <v>30.597999999999999</v>
      </c>
      <c r="M25" s="515">
        <v>31.442699999999999</v>
      </c>
      <c r="N25" s="515">
        <v>32.315100000000001</v>
      </c>
      <c r="O25" s="515">
        <v>33.618600000000001</v>
      </c>
    </row>
    <row r="26" spans="2:15" ht="15" customHeight="1" thickBot="1" x14ac:dyDescent="0.3">
      <c r="B26" s="24" t="s">
        <v>139</v>
      </c>
      <c r="C26" s="23">
        <v>26</v>
      </c>
      <c r="D26" s="516">
        <f t="shared" si="0"/>
        <v>44.167900000000003</v>
      </c>
      <c r="E26" s="516">
        <f t="shared" si="1"/>
        <v>45.4876</v>
      </c>
      <c r="F26" s="516">
        <f t="shared" si="2"/>
        <v>46.851900000000001</v>
      </c>
      <c r="G26" s="516">
        <f t="shared" si="3"/>
        <v>48.261699999999998</v>
      </c>
      <c r="H26" s="516">
        <f t="shared" si="4"/>
        <v>50.357900000000001</v>
      </c>
      <c r="J26" s="951">
        <v>13</v>
      </c>
      <c r="K26" s="515">
        <v>30.597999999999999</v>
      </c>
      <c r="L26" s="515">
        <v>31.442699999999999</v>
      </c>
      <c r="M26" s="515">
        <v>32.315100000000001</v>
      </c>
      <c r="N26" s="515">
        <v>33.216900000000003</v>
      </c>
      <c r="O26" s="515">
        <v>34.563899999999997</v>
      </c>
    </row>
    <row r="27" spans="2:15" ht="15" customHeight="1" thickBot="1" x14ac:dyDescent="0.3">
      <c r="B27" s="24" t="s">
        <v>370</v>
      </c>
      <c r="C27" s="23">
        <v>27</v>
      </c>
      <c r="D27" s="516">
        <f t="shared" si="0"/>
        <v>45.4876</v>
      </c>
      <c r="E27" s="516">
        <f t="shared" si="1"/>
        <v>46.851900000000001</v>
      </c>
      <c r="F27" s="516">
        <f t="shared" si="2"/>
        <v>48.261699999999998</v>
      </c>
      <c r="G27" s="516">
        <f t="shared" si="3"/>
        <v>49.717700000000001</v>
      </c>
      <c r="H27" s="516">
        <f t="shared" si="4"/>
        <v>51.883600000000001</v>
      </c>
      <c r="J27" s="951">
        <v>14</v>
      </c>
      <c r="K27" s="515">
        <v>31.442699999999999</v>
      </c>
      <c r="L27" s="515">
        <v>32.315100000000001</v>
      </c>
      <c r="M27" s="515">
        <v>33.216900000000003</v>
      </c>
      <c r="N27" s="515">
        <v>34.1496</v>
      </c>
      <c r="O27" s="515">
        <v>35.540300000000002</v>
      </c>
    </row>
    <row r="28" spans="2:15" ht="15" customHeight="1" thickBot="1" x14ac:dyDescent="0.3">
      <c r="B28" s="24" t="s">
        <v>140</v>
      </c>
      <c r="C28" s="23">
        <v>30</v>
      </c>
      <c r="D28" s="516">
        <f t="shared" si="0"/>
        <v>49.717700000000001</v>
      </c>
      <c r="E28" s="516">
        <f t="shared" si="1"/>
        <v>51.2224</v>
      </c>
      <c r="F28" s="516">
        <f t="shared" si="2"/>
        <v>52.778100000000002</v>
      </c>
      <c r="G28" s="516">
        <f t="shared" si="3"/>
        <v>54.4221</v>
      </c>
      <c r="H28" s="516">
        <f t="shared" si="4"/>
        <v>56.774900000000002</v>
      </c>
      <c r="J28" s="951">
        <v>15</v>
      </c>
      <c r="K28" s="515">
        <v>32.315100000000001</v>
      </c>
      <c r="L28" s="515">
        <v>33.216900000000003</v>
      </c>
      <c r="M28" s="515">
        <v>34.1496</v>
      </c>
      <c r="N28" s="515">
        <v>35.112099999999998</v>
      </c>
      <c r="O28" s="515">
        <v>36.549999999999997</v>
      </c>
    </row>
    <row r="29" spans="2:15" ht="15" customHeight="1" thickBot="1" x14ac:dyDescent="0.3">
      <c r="B29" s="24" t="s">
        <v>141</v>
      </c>
      <c r="C29" s="23">
        <v>24</v>
      </c>
      <c r="D29" s="516">
        <f t="shared" si="0"/>
        <v>41.654299999999999</v>
      </c>
      <c r="E29" s="516">
        <f t="shared" si="1"/>
        <v>42.8904</v>
      </c>
      <c r="F29" s="516">
        <f t="shared" si="2"/>
        <v>44.167900000000003</v>
      </c>
      <c r="G29" s="516">
        <f t="shared" si="3"/>
        <v>45.4876</v>
      </c>
      <c r="H29" s="516">
        <f t="shared" si="4"/>
        <v>47.451599999999999</v>
      </c>
      <c r="J29" s="951">
        <v>16</v>
      </c>
      <c r="K29" s="515">
        <v>33.216900000000003</v>
      </c>
      <c r="L29" s="515">
        <v>34.1496</v>
      </c>
      <c r="M29" s="515">
        <v>35.112099999999998</v>
      </c>
      <c r="N29" s="515">
        <v>36.107900000000001</v>
      </c>
      <c r="O29" s="515">
        <v>37.593000000000004</v>
      </c>
    </row>
    <row r="30" spans="2:15" ht="15" customHeight="1" thickBot="1" x14ac:dyDescent="0.3">
      <c r="B30" s="24" t="s">
        <v>142</v>
      </c>
      <c r="C30" s="23">
        <v>24</v>
      </c>
      <c r="D30" s="516">
        <f t="shared" si="0"/>
        <v>41.654299999999999</v>
      </c>
      <c r="E30" s="516">
        <f t="shared" si="1"/>
        <v>42.8904</v>
      </c>
      <c r="F30" s="516">
        <f t="shared" si="2"/>
        <v>44.167900000000003</v>
      </c>
      <c r="G30" s="516">
        <f t="shared" si="3"/>
        <v>45.4876</v>
      </c>
      <c r="H30" s="516">
        <f t="shared" si="4"/>
        <v>47.451599999999999</v>
      </c>
      <c r="J30" s="951">
        <v>17</v>
      </c>
      <c r="K30" s="515">
        <v>34.1496</v>
      </c>
      <c r="L30" s="515">
        <v>35.112099999999998</v>
      </c>
      <c r="M30" s="515">
        <v>36.107900000000001</v>
      </c>
      <c r="N30" s="515">
        <v>37.136099999999999</v>
      </c>
      <c r="O30" s="515">
        <v>38.67</v>
      </c>
    </row>
    <row r="31" spans="2:15" ht="15" customHeight="1" thickBot="1" x14ac:dyDescent="0.3">
      <c r="B31" s="24" t="s">
        <v>506</v>
      </c>
      <c r="C31" s="23">
        <v>27</v>
      </c>
      <c r="D31" s="516">
        <f t="shared" si="0"/>
        <v>45.4876</v>
      </c>
      <c r="E31" s="516">
        <f t="shared" si="1"/>
        <v>46.851900000000001</v>
      </c>
      <c r="F31" s="516">
        <f t="shared" si="2"/>
        <v>48.261699999999998</v>
      </c>
      <c r="G31" s="516">
        <f t="shared" si="3"/>
        <v>49.717700000000001</v>
      </c>
      <c r="H31" s="516">
        <f t="shared" si="4"/>
        <v>51.883600000000001</v>
      </c>
      <c r="J31" s="951">
        <v>18</v>
      </c>
      <c r="K31" s="515">
        <v>35.112099999999998</v>
      </c>
      <c r="L31" s="515">
        <v>36.107900000000001</v>
      </c>
      <c r="M31" s="515">
        <v>37.136099999999999</v>
      </c>
      <c r="N31" s="515">
        <v>38.198900000000002</v>
      </c>
      <c r="O31" s="515">
        <v>39.7943</v>
      </c>
    </row>
    <row r="32" spans="2:15" ht="15" customHeight="1" thickBot="1" x14ac:dyDescent="0.3">
      <c r="B32" s="24" t="s">
        <v>143</v>
      </c>
      <c r="C32" s="23">
        <v>25</v>
      </c>
      <c r="D32" s="516">
        <f t="shared" si="0"/>
        <v>42.8904</v>
      </c>
      <c r="E32" s="516">
        <f t="shared" si="1"/>
        <v>44.167900000000003</v>
      </c>
      <c r="F32" s="516">
        <f t="shared" si="2"/>
        <v>45.4876</v>
      </c>
      <c r="G32" s="516">
        <f t="shared" si="3"/>
        <v>46.851900000000001</v>
      </c>
      <c r="H32" s="516">
        <f t="shared" si="4"/>
        <v>48.880699999999997</v>
      </c>
      <c r="J32" s="951">
        <v>19</v>
      </c>
      <c r="K32" s="515">
        <v>36.107900000000001</v>
      </c>
      <c r="L32" s="515">
        <v>37.136099999999999</v>
      </c>
      <c r="M32" s="515">
        <v>38.198900000000002</v>
      </c>
      <c r="N32" s="515">
        <v>39.299999999999997</v>
      </c>
      <c r="O32" s="515">
        <v>40.967599999999997</v>
      </c>
    </row>
    <row r="33" spans="2:15" ht="15" customHeight="1" thickBot="1" x14ac:dyDescent="0.3">
      <c r="B33" s="24" t="s">
        <v>144</v>
      </c>
      <c r="C33" s="23" t="s">
        <v>134</v>
      </c>
      <c r="D33" s="516">
        <f t="shared" si="0"/>
        <v>38.198900000000002</v>
      </c>
      <c r="E33" s="516">
        <f t="shared" si="1"/>
        <v>39.299999999999997</v>
      </c>
      <c r="F33" s="516">
        <f t="shared" si="2"/>
        <v>40.458100000000002</v>
      </c>
      <c r="G33" s="516">
        <f t="shared" si="3"/>
        <v>41.654299999999999</v>
      </c>
      <c r="H33" s="516">
        <f t="shared" si="4"/>
        <v>42.8904</v>
      </c>
      <c r="J33" s="951">
        <v>20</v>
      </c>
      <c r="K33" s="515">
        <v>37.136099999999999</v>
      </c>
      <c r="L33" s="515">
        <v>38.198900000000002</v>
      </c>
      <c r="M33" s="515">
        <v>39.299999999999997</v>
      </c>
      <c r="N33" s="515">
        <v>40.458100000000002</v>
      </c>
      <c r="O33" s="515">
        <v>42.180399999999999</v>
      </c>
    </row>
    <row r="34" spans="2:15" ht="15" customHeight="1" thickBot="1" x14ac:dyDescent="0.3">
      <c r="B34" s="24" t="s">
        <v>145</v>
      </c>
      <c r="C34" s="23">
        <v>9</v>
      </c>
      <c r="D34" s="516">
        <f t="shared" si="0"/>
        <v>27.483000000000001</v>
      </c>
      <c r="E34" s="516">
        <f t="shared" si="1"/>
        <v>28.224599999999999</v>
      </c>
      <c r="F34" s="516">
        <f t="shared" si="2"/>
        <v>28.989699999999999</v>
      </c>
      <c r="G34" s="516">
        <f t="shared" si="3"/>
        <v>29.780899999999999</v>
      </c>
      <c r="H34" s="516">
        <f t="shared" si="4"/>
        <v>30.963000000000001</v>
      </c>
      <c r="J34" s="951">
        <v>21</v>
      </c>
      <c r="K34" s="515">
        <v>38.198900000000002</v>
      </c>
      <c r="L34" s="515">
        <v>39.299999999999997</v>
      </c>
      <c r="M34" s="515">
        <v>40.458100000000002</v>
      </c>
      <c r="N34" s="515">
        <v>41.654299999999999</v>
      </c>
      <c r="O34" s="515">
        <v>43.434699999999999</v>
      </c>
    </row>
    <row r="35" spans="2:15" ht="15" customHeight="1" thickBot="1" x14ac:dyDescent="0.3">
      <c r="B35" s="24" t="s">
        <v>146</v>
      </c>
      <c r="C35" s="23">
        <v>27</v>
      </c>
      <c r="D35" s="516">
        <f t="shared" si="0"/>
        <v>45.4876</v>
      </c>
      <c r="E35" s="516">
        <f t="shared" si="1"/>
        <v>46.851900000000001</v>
      </c>
      <c r="F35" s="516">
        <f t="shared" si="2"/>
        <v>48.261699999999998</v>
      </c>
      <c r="G35" s="516">
        <f t="shared" si="3"/>
        <v>49.717700000000001</v>
      </c>
      <c r="H35" s="516">
        <f t="shared" si="4"/>
        <v>51.883600000000001</v>
      </c>
      <c r="J35" s="951">
        <v>22</v>
      </c>
      <c r="K35" s="515">
        <v>39.299999999999997</v>
      </c>
      <c r="L35" s="515">
        <v>40.458100000000002</v>
      </c>
      <c r="M35" s="515">
        <v>41.654299999999999</v>
      </c>
      <c r="N35" s="515">
        <v>42.8904</v>
      </c>
      <c r="O35" s="515">
        <v>44.728700000000003</v>
      </c>
    </row>
    <row r="36" spans="2:15" ht="15" customHeight="1" thickBot="1" x14ac:dyDescent="0.3">
      <c r="B36" s="24" t="s">
        <v>147</v>
      </c>
      <c r="C36" s="23">
        <v>25</v>
      </c>
      <c r="D36" s="516">
        <f t="shared" si="0"/>
        <v>42.8904</v>
      </c>
      <c r="E36" s="516">
        <f t="shared" si="1"/>
        <v>44.167900000000003</v>
      </c>
      <c r="F36" s="516">
        <f t="shared" si="2"/>
        <v>45.4876</v>
      </c>
      <c r="G36" s="516">
        <f t="shared" si="3"/>
        <v>46.851900000000001</v>
      </c>
      <c r="H36" s="516">
        <f t="shared" si="4"/>
        <v>48.880699999999997</v>
      </c>
      <c r="J36" s="951">
        <v>23</v>
      </c>
      <c r="K36" s="515">
        <v>40.458100000000002</v>
      </c>
      <c r="L36" s="515">
        <v>41.654299999999999</v>
      </c>
      <c r="M36" s="515">
        <v>42.8904</v>
      </c>
      <c r="N36" s="516">
        <v>44.167900000000003</v>
      </c>
      <c r="O36" s="516">
        <v>46.068100000000001</v>
      </c>
    </row>
    <row r="37" spans="2:15" ht="15" customHeight="1" thickBot="1" x14ac:dyDescent="0.3">
      <c r="B37" s="24" t="s">
        <v>148</v>
      </c>
      <c r="C37" s="23" t="s">
        <v>134</v>
      </c>
      <c r="D37" s="516">
        <f t="shared" si="0"/>
        <v>38.198900000000002</v>
      </c>
      <c r="E37" s="516">
        <f t="shared" si="1"/>
        <v>39.299999999999997</v>
      </c>
      <c r="F37" s="516">
        <f t="shared" si="2"/>
        <v>40.458100000000002</v>
      </c>
      <c r="G37" s="516">
        <f t="shared" si="3"/>
        <v>41.654299999999999</v>
      </c>
      <c r="H37" s="516">
        <f t="shared" si="4"/>
        <v>42.8904</v>
      </c>
      <c r="J37" s="951">
        <v>24</v>
      </c>
      <c r="K37" s="515">
        <v>41.654299999999999</v>
      </c>
      <c r="L37" s="515">
        <v>42.8904</v>
      </c>
      <c r="M37" s="515">
        <v>44.167900000000003</v>
      </c>
      <c r="N37" s="516">
        <v>45.4876</v>
      </c>
      <c r="O37" s="516">
        <v>47.451599999999999</v>
      </c>
    </row>
    <row r="38" spans="2:15" ht="15" customHeight="1" thickBot="1" x14ac:dyDescent="0.3">
      <c r="B38" s="24" t="s">
        <v>149</v>
      </c>
      <c r="C38" s="23">
        <v>30</v>
      </c>
      <c r="D38" s="516">
        <f t="shared" si="0"/>
        <v>49.717700000000001</v>
      </c>
      <c r="E38" s="516">
        <f t="shared" si="1"/>
        <v>51.2224</v>
      </c>
      <c r="F38" s="516">
        <f t="shared" si="2"/>
        <v>52.778100000000002</v>
      </c>
      <c r="G38" s="516">
        <f t="shared" si="3"/>
        <v>54.4221</v>
      </c>
      <c r="H38" s="516">
        <f t="shared" si="4"/>
        <v>56.774900000000002</v>
      </c>
      <c r="J38" s="951">
        <v>25</v>
      </c>
      <c r="K38" s="515">
        <v>42.8904</v>
      </c>
      <c r="L38" s="515">
        <v>44.167900000000003</v>
      </c>
      <c r="M38" s="515">
        <v>45.4876</v>
      </c>
      <c r="N38" s="516">
        <v>46.851900000000001</v>
      </c>
      <c r="O38" s="516">
        <v>48.880699999999997</v>
      </c>
    </row>
    <row r="39" spans="2:15" ht="15" customHeight="1" thickBot="1" x14ac:dyDescent="0.3">
      <c r="B39" s="24" t="s">
        <v>150</v>
      </c>
      <c r="C39" s="23">
        <v>18</v>
      </c>
      <c r="D39" s="516">
        <f t="shared" si="0"/>
        <v>35.112099999999998</v>
      </c>
      <c r="E39" s="516">
        <f t="shared" si="1"/>
        <v>36.107900000000001</v>
      </c>
      <c r="F39" s="516">
        <f t="shared" si="2"/>
        <v>37.136099999999999</v>
      </c>
      <c r="G39" s="516">
        <f t="shared" si="3"/>
        <v>38.198900000000002</v>
      </c>
      <c r="H39" s="516">
        <f t="shared" si="4"/>
        <v>39.7943</v>
      </c>
      <c r="J39" s="951">
        <v>26</v>
      </c>
      <c r="K39" s="515">
        <v>44.167900000000003</v>
      </c>
      <c r="L39" s="515">
        <v>45.4876</v>
      </c>
      <c r="M39" s="515">
        <v>46.851900000000001</v>
      </c>
      <c r="N39" s="516">
        <v>48.261699999999998</v>
      </c>
      <c r="O39" s="516">
        <v>50.357900000000001</v>
      </c>
    </row>
    <row r="40" spans="2:15" ht="15" customHeight="1" thickBot="1" x14ac:dyDescent="0.3">
      <c r="B40" s="24" t="s">
        <v>151</v>
      </c>
      <c r="C40" s="23">
        <v>24</v>
      </c>
      <c r="D40" s="516">
        <f t="shared" si="0"/>
        <v>41.654299999999999</v>
      </c>
      <c r="E40" s="516">
        <f t="shared" si="1"/>
        <v>42.8904</v>
      </c>
      <c r="F40" s="516">
        <f t="shared" si="2"/>
        <v>44.167900000000003</v>
      </c>
      <c r="G40" s="516">
        <f t="shared" si="3"/>
        <v>45.4876</v>
      </c>
      <c r="H40" s="516">
        <f t="shared" si="4"/>
        <v>47.451599999999999</v>
      </c>
      <c r="J40" s="951">
        <v>27</v>
      </c>
      <c r="K40" s="515">
        <v>45.4876</v>
      </c>
      <c r="L40" s="515">
        <v>46.851900000000001</v>
      </c>
      <c r="M40" s="515">
        <v>48.261699999999998</v>
      </c>
      <c r="N40" s="516">
        <v>49.717700000000001</v>
      </c>
      <c r="O40" s="516">
        <v>51.883600000000001</v>
      </c>
    </row>
    <row r="41" spans="2:15" ht="15" customHeight="1" thickBot="1" x14ac:dyDescent="0.3">
      <c r="B41" s="24" t="s">
        <v>152</v>
      </c>
      <c r="C41" s="23">
        <v>24</v>
      </c>
      <c r="D41" s="516">
        <f t="shared" si="0"/>
        <v>41.654299999999999</v>
      </c>
      <c r="E41" s="516">
        <f t="shared" si="1"/>
        <v>42.8904</v>
      </c>
      <c r="F41" s="516">
        <f t="shared" si="2"/>
        <v>44.167900000000003</v>
      </c>
      <c r="G41" s="516">
        <f t="shared" si="3"/>
        <v>45.4876</v>
      </c>
      <c r="H41" s="516">
        <f t="shared" si="4"/>
        <v>47.451599999999999</v>
      </c>
      <c r="J41" s="951">
        <v>28</v>
      </c>
      <c r="K41" s="515">
        <v>46.851900000000001</v>
      </c>
      <c r="L41" s="515">
        <v>48.261699999999998</v>
      </c>
      <c r="M41" s="515">
        <v>49.717700000000001</v>
      </c>
      <c r="N41" s="516">
        <v>51.2224</v>
      </c>
      <c r="O41" s="516">
        <v>53.460999999999999</v>
      </c>
    </row>
    <row r="42" spans="2:15" ht="15" customHeight="1" thickBot="1" x14ac:dyDescent="0.3">
      <c r="B42" s="24" t="s">
        <v>153</v>
      </c>
      <c r="C42" s="23">
        <v>9</v>
      </c>
      <c r="D42" s="516">
        <f t="shared" si="0"/>
        <v>27.483000000000001</v>
      </c>
      <c r="E42" s="516">
        <f t="shared" si="1"/>
        <v>28.224599999999999</v>
      </c>
      <c r="F42" s="516">
        <f t="shared" si="2"/>
        <v>28.989699999999999</v>
      </c>
      <c r="G42" s="516">
        <f t="shared" si="3"/>
        <v>29.780899999999999</v>
      </c>
      <c r="H42" s="516">
        <f t="shared" si="4"/>
        <v>30.963000000000001</v>
      </c>
      <c r="J42" s="951">
        <v>29</v>
      </c>
      <c r="K42" s="515">
        <v>48.261699999999998</v>
      </c>
      <c r="L42" s="515">
        <v>49.717700000000001</v>
      </c>
      <c r="M42" s="515">
        <v>51.2224</v>
      </c>
      <c r="N42" s="516">
        <v>52.778100000000002</v>
      </c>
      <c r="O42" s="516">
        <v>55.091000000000001</v>
      </c>
    </row>
    <row r="43" spans="2:15" ht="15" customHeight="1" thickBot="1" x14ac:dyDescent="0.3">
      <c r="B43" s="24" t="s">
        <v>154</v>
      </c>
      <c r="C43" s="23">
        <v>9</v>
      </c>
      <c r="D43" s="516">
        <f t="shared" si="0"/>
        <v>27.483000000000001</v>
      </c>
      <c r="E43" s="516">
        <f t="shared" si="1"/>
        <v>28.224599999999999</v>
      </c>
      <c r="F43" s="516">
        <f t="shared" si="2"/>
        <v>28.989699999999999</v>
      </c>
      <c r="G43" s="516">
        <f t="shared" si="3"/>
        <v>29.780899999999999</v>
      </c>
      <c r="H43" s="516">
        <f t="shared" si="4"/>
        <v>30.963000000000001</v>
      </c>
      <c r="J43" s="951">
        <v>30</v>
      </c>
      <c r="K43" s="515">
        <v>49.717700000000001</v>
      </c>
      <c r="L43" s="515">
        <v>51.2224</v>
      </c>
      <c r="M43" s="515">
        <v>52.778100000000002</v>
      </c>
      <c r="N43" s="516">
        <v>54.4221</v>
      </c>
      <c r="O43" s="516">
        <v>56.774900000000002</v>
      </c>
    </row>
    <row r="44" spans="2:15" ht="15" customHeight="1" thickBot="1" x14ac:dyDescent="0.3">
      <c r="B44" s="24" t="s">
        <v>155</v>
      </c>
      <c r="C44" s="23">
        <v>9</v>
      </c>
      <c r="D44" s="516">
        <f t="shared" si="0"/>
        <v>27.483000000000001</v>
      </c>
      <c r="E44" s="516">
        <f t="shared" si="1"/>
        <v>28.224599999999999</v>
      </c>
      <c r="F44" s="516">
        <f t="shared" si="2"/>
        <v>28.989699999999999</v>
      </c>
      <c r="G44" s="516">
        <f t="shared" si="3"/>
        <v>29.780899999999999</v>
      </c>
      <c r="H44" s="516">
        <f t="shared" si="4"/>
        <v>30.963000000000001</v>
      </c>
      <c r="J44" s="951">
        <v>31</v>
      </c>
      <c r="K44" s="515">
        <v>51.2224</v>
      </c>
      <c r="L44" s="515">
        <v>52.778100000000002</v>
      </c>
      <c r="M44" s="515">
        <v>54.4221</v>
      </c>
      <c r="N44" s="516">
        <v>56.120399999999997</v>
      </c>
      <c r="O44" s="516">
        <v>58.550400000000003</v>
      </c>
    </row>
    <row r="45" spans="2:15" ht="15" customHeight="1" thickBot="1" x14ac:dyDescent="0.3">
      <c r="B45" s="24" t="s">
        <v>156</v>
      </c>
      <c r="C45" s="23">
        <v>14</v>
      </c>
      <c r="D45" s="516">
        <f t="shared" si="0"/>
        <v>31.442699999999999</v>
      </c>
      <c r="E45" s="516">
        <f t="shared" si="1"/>
        <v>32.315100000000001</v>
      </c>
      <c r="F45" s="516">
        <f t="shared" si="2"/>
        <v>33.216900000000003</v>
      </c>
      <c r="G45" s="516">
        <f t="shared" si="3"/>
        <v>34.1496</v>
      </c>
      <c r="H45" s="516">
        <f t="shared" si="4"/>
        <v>35.540300000000002</v>
      </c>
      <c r="J45" s="951">
        <v>32</v>
      </c>
      <c r="K45" s="515">
        <v>52.778100000000002</v>
      </c>
      <c r="L45" s="515">
        <v>54.4221</v>
      </c>
      <c r="M45" s="515">
        <v>56.120399999999997</v>
      </c>
      <c r="N45" s="516">
        <v>57.873899999999999</v>
      </c>
      <c r="O45" s="516">
        <v>60.385100000000001</v>
      </c>
    </row>
    <row r="46" spans="2:15" ht="15" customHeight="1" thickBot="1" x14ac:dyDescent="0.3">
      <c r="B46" s="24" t="s">
        <v>157</v>
      </c>
      <c r="C46" s="23">
        <v>9</v>
      </c>
      <c r="D46" s="516">
        <f t="shared" si="0"/>
        <v>27.483000000000001</v>
      </c>
      <c r="E46" s="516">
        <f t="shared" si="1"/>
        <v>28.224599999999999</v>
      </c>
      <c r="F46" s="516">
        <f t="shared" si="2"/>
        <v>28.989699999999999</v>
      </c>
      <c r="G46" s="516">
        <f t="shared" si="3"/>
        <v>29.780899999999999</v>
      </c>
      <c r="H46" s="516">
        <f t="shared" si="4"/>
        <v>30.963000000000001</v>
      </c>
      <c r="J46" s="951">
        <v>33</v>
      </c>
      <c r="K46" s="515">
        <v>54.4221</v>
      </c>
      <c r="L46" s="515">
        <v>56.120399999999997</v>
      </c>
      <c r="M46" s="515">
        <v>57.873899999999999</v>
      </c>
      <c r="N46" s="516">
        <v>59.685600000000001</v>
      </c>
      <c r="O46" s="516">
        <v>62.278599999999997</v>
      </c>
    </row>
    <row r="47" spans="2:15" ht="15" customHeight="1" thickBot="1" x14ac:dyDescent="0.3">
      <c r="B47" s="24" t="s">
        <v>158</v>
      </c>
      <c r="C47" s="23">
        <v>25</v>
      </c>
      <c r="D47" s="516">
        <f t="shared" si="0"/>
        <v>42.8904</v>
      </c>
      <c r="E47" s="516">
        <f t="shared" si="1"/>
        <v>44.167900000000003</v>
      </c>
      <c r="F47" s="516">
        <f t="shared" si="2"/>
        <v>45.4876</v>
      </c>
      <c r="G47" s="516">
        <f t="shared" si="3"/>
        <v>46.851900000000001</v>
      </c>
      <c r="H47" s="516">
        <f t="shared" si="4"/>
        <v>48.880699999999997</v>
      </c>
      <c r="J47" s="22" t="s">
        <v>134</v>
      </c>
      <c r="K47" s="515">
        <v>38.198900000000002</v>
      </c>
      <c r="L47" s="515">
        <v>39.299999999999997</v>
      </c>
      <c r="M47" s="515">
        <v>40.458100000000002</v>
      </c>
      <c r="N47" s="516">
        <v>41.654299999999999</v>
      </c>
      <c r="O47" s="516">
        <v>42.8904</v>
      </c>
    </row>
    <row r="48" spans="2:15" ht="15" customHeight="1" thickBot="1" x14ac:dyDescent="0.3">
      <c r="B48" s="24" t="s">
        <v>159</v>
      </c>
      <c r="C48" s="23" t="s">
        <v>134</v>
      </c>
      <c r="D48" s="516">
        <f t="shared" si="0"/>
        <v>38.198900000000002</v>
      </c>
      <c r="E48" s="516">
        <f t="shared" si="1"/>
        <v>39.299999999999997</v>
      </c>
      <c r="F48" s="516">
        <f t="shared" si="2"/>
        <v>40.458100000000002</v>
      </c>
      <c r="G48" s="516">
        <f t="shared" si="3"/>
        <v>41.654299999999999</v>
      </c>
      <c r="H48" s="516">
        <f t="shared" si="4"/>
        <v>42.8904</v>
      </c>
    </row>
    <row r="49" spans="2:8" ht="15" customHeight="1" thickBot="1" x14ac:dyDescent="0.3">
      <c r="B49" s="24" t="s">
        <v>371</v>
      </c>
      <c r="C49" s="23">
        <v>26</v>
      </c>
      <c r="D49" s="516">
        <f t="shared" si="0"/>
        <v>44.167900000000003</v>
      </c>
      <c r="E49" s="516">
        <f t="shared" si="1"/>
        <v>45.4876</v>
      </c>
      <c r="F49" s="516">
        <f t="shared" si="2"/>
        <v>46.851900000000001</v>
      </c>
      <c r="G49" s="516">
        <f t="shared" si="3"/>
        <v>48.261699999999998</v>
      </c>
      <c r="H49" s="516">
        <f t="shared" si="4"/>
        <v>50.357900000000001</v>
      </c>
    </row>
    <row r="50" spans="2:8" ht="15" customHeight="1" thickBot="1" x14ac:dyDescent="0.3">
      <c r="B50" s="24" t="s">
        <v>160</v>
      </c>
      <c r="C50" s="23">
        <v>25</v>
      </c>
      <c r="D50" s="516">
        <f t="shared" si="0"/>
        <v>42.8904</v>
      </c>
      <c r="E50" s="516">
        <f t="shared" si="1"/>
        <v>44.167900000000003</v>
      </c>
      <c r="F50" s="516">
        <f t="shared" si="2"/>
        <v>45.4876</v>
      </c>
      <c r="G50" s="516">
        <f t="shared" si="3"/>
        <v>46.851900000000001</v>
      </c>
      <c r="H50" s="516">
        <f t="shared" si="4"/>
        <v>48.880699999999997</v>
      </c>
    </row>
  </sheetData>
  <mergeCells count="2">
    <mergeCell ref="J10:O10"/>
    <mergeCell ref="B10:H10"/>
  </mergeCells>
  <pageMargins left="0.7" right="0.7" top="0.75" bottom="0.75" header="0.3" footer="0.3"/>
  <pageSetup paperSize="5" scale="4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99"/>
  <sheetViews>
    <sheetView topLeftCell="I1" workbookViewId="0">
      <pane ySplit="1" topLeftCell="A2" activePane="bottomLeft" state="frozen"/>
      <selection pane="bottomLeft" activeCell="K23" sqref="K23"/>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54.85546875" bestFit="1" customWidth="1"/>
  </cols>
  <sheetData>
    <row r="1" spans="1:17" s="749" customFormat="1" x14ac:dyDescent="0.25">
      <c r="A1" s="749" t="s">
        <v>615</v>
      </c>
      <c r="B1" s="749" t="s">
        <v>616</v>
      </c>
      <c r="C1" s="749" t="s">
        <v>614</v>
      </c>
      <c r="D1" s="749" t="s">
        <v>613</v>
      </c>
      <c r="E1" s="749" t="s">
        <v>612</v>
      </c>
      <c r="F1" s="749" t="s">
        <v>611</v>
      </c>
      <c r="G1" s="749" t="s">
        <v>610</v>
      </c>
      <c r="H1" s="749" t="s">
        <v>609</v>
      </c>
      <c r="I1" s="749" t="s">
        <v>608</v>
      </c>
      <c r="J1" s="749" t="s">
        <v>607</v>
      </c>
      <c r="K1" s="749" t="s">
        <v>606</v>
      </c>
      <c r="L1" s="749" t="s">
        <v>605</v>
      </c>
      <c r="M1" s="749" t="s">
        <v>604</v>
      </c>
      <c r="N1" s="749" t="s">
        <v>603</v>
      </c>
      <c r="O1" s="749" t="s">
        <v>618</v>
      </c>
      <c r="P1" s="749" t="s">
        <v>574</v>
      </c>
      <c r="Q1" s="749" t="s">
        <v>855</v>
      </c>
    </row>
    <row r="2" spans="1:17" x14ac:dyDescent="0.25">
      <c r="A2" t="s">
        <v>162</v>
      </c>
      <c r="B2" t="s">
        <v>166</v>
      </c>
      <c r="C2">
        <v>1820</v>
      </c>
      <c r="D2" t="s">
        <v>169</v>
      </c>
      <c r="E2" t="s">
        <v>355</v>
      </c>
      <c r="F2" t="s">
        <v>198</v>
      </c>
      <c r="G2" t="s">
        <v>39</v>
      </c>
      <c r="H2" t="s">
        <v>708</v>
      </c>
      <c r="I2" t="s">
        <v>430</v>
      </c>
      <c r="J2" t="s">
        <v>428</v>
      </c>
      <c r="K2" t="s">
        <v>246</v>
      </c>
      <c r="L2" t="s">
        <v>488</v>
      </c>
      <c r="M2" t="s">
        <v>539</v>
      </c>
      <c r="N2" t="s">
        <v>597</v>
      </c>
      <c r="O2" t="s">
        <v>617</v>
      </c>
      <c r="P2" t="s">
        <v>575</v>
      </c>
      <c r="Q2" t="s">
        <v>9</v>
      </c>
    </row>
    <row r="3" spans="1:17" x14ac:dyDescent="0.25">
      <c r="A3" t="s">
        <v>163</v>
      </c>
      <c r="B3" t="s">
        <v>167</v>
      </c>
      <c r="C3">
        <v>1827</v>
      </c>
      <c r="D3" t="s">
        <v>170</v>
      </c>
      <c r="E3" t="s">
        <v>363</v>
      </c>
      <c r="F3" t="s">
        <v>423</v>
      </c>
      <c r="G3" t="s">
        <v>42</v>
      </c>
      <c r="H3" t="s">
        <v>709</v>
      </c>
      <c r="I3" t="s">
        <v>431</v>
      </c>
      <c r="J3" t="s">
        <v>429</v>
      </c>
      <c r="K3" t="s">
        <v>445</v>
      </c>
      <c r="L3" t="s">
        <v>489</v>
      </c>
      <c r="M3" t="s">
        <v>534</v>
      </c>
      <c r="N3" t="s">
        <v>598</v>
      </c>
      <c r="O3" t="s">
        <v>619</v>
      </c>
      <c r="P3" t="s">
        <v>576</v>
      </c>
      <c r="Q3" t="s">
        <v>10</v>
      </c>
    </row>
    <row r="4" spans="1:17" x14ac:dyDescent="0.25">
      <c r="A4" t="s">
        <v>164</v>
      </c>
      <c r="B4" t="s">
        <v>482</v>
      </c>
      <c r="C4">
        <v>1950</v>
      </c>
      <c r="D4" t="s">
        <v>483</v>
      </c>
      <c r="E4" t="s">
        <v>357</v>
      </c>
      <c r="F4" t="s">
        <v>205</v>
      </c>
      <c r="G4" t="s">
        <v>43</v>
      </c>
      <c r="H4" t="s">
        <v>710</v>
      </c>
      <c r="I4" t="s">
        <v>432</v>
      </c>
      <c r="K4" t="s">
        <v>452</v>
      </c>
      <c r="L4" t="s">
        <v>491</v>
      </c>
      <c r="M4" t="s">
        <v>535</v>
      </c>
      <c r="P4" t="s">
        <v>577</v>
      </c>
      <c r="Q4" t="s">
        <v>480</v>
      </c>
    </row>
    <row r="5" spans="1:17" x14ac:dyDescent="0.25">
      <c r="A5" t="s">
        <v>165</v>
      </c>
      <c r="B5" t="s">
        <v>334</v>
      </c>
      <c r="C5">
        <v>1957.5</v>
      </c>
      <c r="E5" t="s">
        <v>358</v>
      </c>
      <c r="F5" t="s">
        <v>209</v>
      </c>
      <c r="G5" t="s">
        <v>44</v>
      </c>
      <c r="H5" t="s">
        <v>711</v>
      </c>
      <c r="I5" t="s">
        <v>771</v>
      </c>
      <c r="K5" t="s">
        <v>453</v>
      </c>
      <c r="L5" t="s">
        <v>490</v>
      </c>
      <c r="M5" t="s">
        <v>536</v>
      </c>
      <c r="P5" t="s">
        <v>578</v>
      </c>
      <c r="Q5" t="s">
        <v>481</v>
      </c>
    </row>
    <row r="6" spans="1:17" x14ac:dyDescent="0.25">
      <c r="A6" t="s">
        <v>451</v>
      </c>
      <c r="C6">
        <v>2080</v>
      </c>
      <c r="E6" t="s">
        <v>356</v>
      </c>
      <c r="F6" t="s">
        <v>201</v>
      </c>
      <c r="G6" t="s">
        <v>466</v>
      </c>
      <c r="H6" t="s">
        <v>632</v>
      </c>
      <c r="L6" t="s">
        <v>351</v>
      </c>
      <c r="M6" t="s">
        <v>537</v>
      </c>
      <c r="P6" t="s">
        <v>579</v>
      </c>
      <c r="Q6" t="s">
        <v>590</v>
      </c>
    </row>
    <row r="7" spans="1:17" x14ac:dyDescent="0.25">
      <c r="C7">
        <v>2088</v>
      </c>
      <c r="E7" t="s">
        <v>362</v>
      </c>
      <c r="F7" t="s">
        <v>206</v>
      </c>
      <c r="G7" t="s">
        <v>465</v>
      </c>
      <c r="H7" t="s">
        <v>712</v>
      </c>
      <c r="M7" t="s">
        <v>502</v>
      </c>
      <c r="Q7" t="s">
        <v>591</v>
      </c>
    </row>
    <row r="8" spans="1:17" x14ac:dyDescent="0.25">
      <c r="C8">
        <v>2184</v>
      </c>
      <c r="E8" t="s">
        <v>361</v>
      </c>
      <c r="F8" t="s">
        <v>772</v>
      </c>
      <c r="G8" t="s">
        <v>463</v>
      </c>
      <c r="H8" t="s">
        <v>713</v>
      </c>
      <c r="M8" t="s">
        <v>538</v>
      </c>
      <c r="Q8" t="s">
        <v>592</v>
      </c>
    </row>
    <row r="9" spans="1:17" x14ac:dyDescent="0.25">
      <c r="C9">
        <v>2190</v>
      </c>
      <c r="E9" t="s">
        <v>360</v>
      </c>
      <c r="F9" t="s">
        <v>335</v>
      </c>
      <c r="G9" t="s">
        <v>464</v>
      </c>
      <c r="H9" t="s">
        <v>714</v>
      </c>
      <c r="Q9" t="s">
        <v>593</v>
      </c>
    </row>
    <row r="10" spans="1:17" x14ac:dyDescent="0.25">
      <c r="C10">
        <v>2496</v>
      </c>
      <c r="E10" t="s">
        <v>359</v>
      </c>
      <c r="F10" t="s">
        <v>208</v>
      </c>
      <c r="G10" t="s">
        <v>46</v>
      </c>
      <c r="H10" t="s">
        <v>715</v>
      </c>
      <c r="Q10" t="s">
        <v>594</v>
      </c>
    </row>
    <row r="11" spans="1:17" x14ac:dyDescent="0.25">
      <c r="C11">
        <v>3744</v>
      </c>
      <c r="E11" t="s">
        <v>364</v>
      </c>
      <c r="F11" t="s">
        <v>730</v>
      </c>
      <c r="G11" t="s">
        <v>47</v>
      </c>
      <c r="H11" t="s">
        <v>716</v>
      </c>
      <c r="Q11" t="s">
        <v>12</v>
      </c>
    </row>
    <row r="12" spans="1:17" x14ac:dyDescent="0.25">
      <c r="C12">
        <v>4368</v>
      </c>
      <c r="F12" t="s">
        <v>210</v>
      </c>
      <c r="G12" t="s">
        <v>48</v>
      </c>
      <c r="H12" t="s">
        <v>580</v>
      </c>
      <c r="Q12" t="s">
        <v>856</v>
      </c>
    </row>
    <row r="13" spans="1:17" x14ac:dyDescent="0.25">
      <c r="C13">
        <v>4380</v>
      </c>
      <c r="F13" t="s">
        <v>202</v>
      </c>
      <c r="G13" t="s">
        <v>49</v>
      </c>
      <c r="H13" t="s">
        <v>581</v>
      </c>
      <c r="Q13" t="s">
        <v>857</v>
      </c>
    </row>
    <row r="14" spans="1:17" x14ac:dyDescent="0.25">
      <c r="C14">
        <v>4992</v>
      </c>
      <c r="F14" t="s">
        <v>203</v>
      </c>
      <c r="G14" t="s">
        <v>458</v>
      </c>
      <c r="H14" t="s">
        <v>124</v>
      </c>
      <c r="Q14" t="s">
        <v>858</v>
      </c>
    </row>
    <row r="15" spans="1:17" x14ac:dyDescent="0.25">
      <c r="F15" t="s">
        <v>422</v>
      </c>
      <c r="G15" t="s">
        <v>52</v>
      </c>
      <c r="H15" t="s">
        <v>582</v>
      </c>
      <c r="Q15" t="s">
        <v>859</v>
      </c>
    </row>
    <row r="16" spans="1:17" x14ac:dyDescent="0.25">
      <c r="F16" t="s">
        <v>199</v>
      </c>
      <c r="G16" t="s">
        <v>53</v>
      </c>
      <c r="H16" t="s">
        <v>633</v>
      </c>
      <c r="Q16" t="s">
        <v>860</v>
      </c>
    </row>
    <row r="17" spans="6:17" x14ac:dyDescent="0.25">
      <c r="F17" t="s">
        <v>204</v>
      </c>
      <c r="G17" t="s">
        <v>54</v>
      </c>
      <c r="H17" t="s">
        <v>717</v>
      </c>
      <c r="Q17" t="s">
        <v>861</v>
      </c>
    </row>
    <row r="18" spans="6:17" x14ac:dyDescent="0.25">
      <c r="F18" t="s">
        <v>200</v>
      </c>
      <c r="G18" t="s">
        <v>55</v>
      </c>
      <c r="H18" t="s">
        <v>718</v>
      </c>
      <c r="Q18" t="s">
        <v>862</v>
      </c>
    </row>
    <row r="19" spans="6:17" x14ac:dyDescent="0.25">
      <c r="F19" t="s">
        <v>424</v>
      </c>
      <c r="G19" t="s">
        <v>56</v>
      </c>
      <c r="H19" t="s">
        <v>123</v>
      </c>
      <c r="Q19" t="s">
        <v>863</v>
      </c>
    </row>
    <row r="20" spans="6:17" x14ac:dyDescent="0.25">
      <c r="F20" t="s">
        <v>421</v>
      </c>
      <c r="G20" t="s">
        <v>58</v>
      </c>
      <c r="H20" t="s">
        <v>583</v>
      </c>
      <c r="Q20" t="s">
        <v>864</v>
      </c>
    </row>
    <row r="21" spans="6:17" x14ac:dyDescent="0.25">
      <c r="F21" t="s">
        <v>207</v>
      </c>
      <c r="G21" t="s">
        <v>59</v>
      </c>
      <c r="H21" t="s">
        <v>629</v>
      </c>
      <c r="Q21" t="s">
        <v>865</v>
      </c>
    </row>
    <row r="22" spans="6:17" x14ac:dyDescent="0.25">
      <c r="G22" t="s">
        <v>459</v>
      </c>
      <c r="H22" t="s">
        <v>630</v>
      </c>
      <c r="Q22" t="s">
        <v>866</v>
      </c>
    </row>
    <row r="23" spans="6:17" x14ac:dyDescent="0.25">
      <c r="G23" t="s">
        <v>60</v>
      </c>
      <c r="H23" t="s">
        <v>634</v>
      </c>
      <c r="Q23" t="s">
        <v>867</v>
      </c>
    </row>
    <row r="24" spans="6:17" x14ac:dyDescent="0.25">
      <c r="G24" t="s">
        <v>61</v>
      </c>
      <c r="H24" t="s">
        <v>584</v>
      </c>
      <c r="Q24" t="s">
        <v>868</v>
      </c>
    </row>
    <row r="25" spans="6:17" x14ac:dyDescent="0.25">
      <c r="G25" t="s">
        <v>62</v>
      </c>
      <c r="H25" t="s">
        <v>631</v>
      </c>
      <c r="Q25" t="s">
        <v>869</v>
      </c>
    </row>
    <row r="26" spans="6:17" x14ac:dyDescent="0.25">
      <c r="G26" t="s">
        <v>63</v>
      </c>
      <c r="H26" t="s">
        <v>407</v>
      </c>
      <c r="Q26" t="s">
        <v>870</v>
      </c>
    </row>
    <row r="27" spans="6:17" x14ac:dyDescent="0.25">
      <c r="G27" t="s">
        <v>64</v>
      </c>
      <c r="H27" t="s">
        <v>585</v>
      </c>
      <c r="Q27" t="s">
        <v>871</v>
      </c>
    </row>
    <row r="28" spans="6:17" x14ac:dyDescent="0.25">
      <c r="G28" t="s">
        <v>507</v>
      </c>
      <c r="H28" t="s">
        <v>39</v>
      </c>
      <c r="Q28" t="s">
        <v>872</v>
      </c>
    </row>
    <row r="29" spans="6:17" x14ac:dyDescent="0.25">
      <c r="G29" t="s">
        <v>65</v>
      </c>
      <c r="H29" t="s">
        <v>635</v>
      </c>
      <c r="Q29" t="s">
        <v>873</v>
      </c>
    </row>
    <row r="30" spans="6:17" x14ac:dyDescent="0.25">
      <c r="G30" t="s">
        <v>66</v>
      </c>
      <c r="H30" t="s">
        <v>586</v>
      </c>
      <c r="Q30" t="s">
        <v>874</v>
      </c>
    </row>
    <row r="31" spans="6:17" x14ac:dyDescent="0.25">
      <c r="G31" t="s">
        <v>67</v>
      </c>
      <c r="H31" t="s">
        <v>636</v>
      </c>
      <c r="Q31" t="s">
        <v>875</v>
      </c>
    </row>
    <row r="32" spans="6:17" x14ac:dyDescent="0.25">
      <c r="G32" t="s">
        <v>460</v>
      </c>
      <c r="H32" t="s">
        <v>637</v>
      </c>
      <c r="Q32" t="s">
        <v>876</v>
      </c>
    </row>
    <row r="33" spans="7:17" x14ac:dyDescent="0.25">
      <c r="G33" t="s">
        <v>68</v>
      </c>
      <c r="H33" t="s">
        <v>638</v>
      </c>
      <c r="Q33" t="s">
        <v>877</v>
      </c>
    </row>
    <row r="34" spans="7:17" x14ac:dyDescent="0.25">
      <c r="G34" t="s">
        <v>69</v>
      </c>
      <c r="H34" t="s">
        <v>639</v>
      </c>
      <c r="Q34" t="s">
        <v>878</v>
      </c>
    </row>
    <row r="35" spans="7:17" x14ac:dyDescent="0.25">
      <c r="G35" t="s">
        <v>70</v>
      </c>
      <c r="H35" t="s">
        <v>587</v>
      </c>
      <c r="Q35" t="s">
        <v>434</v>
      </c>
    </row>
    <row r="36" spans="7:17" x14ac:dyDescent="0.25">
      <c r="G36" t="s">
        <v>71</v>
      </c>
      <c r="H36" t="s">
        <v>640</v>
      </c>
      <c r="Q36" t="s">
        <v>18</v>
      </c>
    </row>
    <row r="37" spans="7:17" x14ac:dyDescent="0.25">
      <c r="G37" t="s">
        <v>72</v>
      </c>
      <c r="H37" t="s">
        <v>588</v>
      </c>
      <c r="Q37" t="s">
        <v>373</v>
      </c>
    </row>
    <row r="38" spans="7:17" x14ac:dyDescent="0.25">
      <c r="G38" t="s">
        <v>73</v>
      </c>
      <c r="H38" t="s">
        <v>589</v>
      </c>
      <c r="Q38" t="s">
        <v>19</v>
      </c>
    </row>
    <row r="39" spans="7:17" x14ac:dyDescent="0.25">
      <c r="G39" t="s">
        <v>74</v>
      </c>
      <c r="H39" t="s">
        <v>641</v>
      </c>
      <c r="Q39" t="s">
        <v>374</v>
      </c>
    </row>
    <row r="40" spans="7:17" x14ac:dyDescent="0.25">
      <c r="G40" t="s">
        <v>75</v>
      </c>
      <c r="H40" t="s">
        <v>45</v>
      </c>
      <c r="Q40" t="s">
        <v>879</v>
      </c>
    </row>
    <row r="41" spans="7:17" x14ac:dyDescent="0.25">
      <c r="G41" t="s">
        <v>122</v>
      </c>
      <c r="Q41" t="s">
        <v>880</v>
      </c>
    </row>
    <row r="42" spans="7:17" x14ac:dyDescent="0.25">
      <c r="G42" t="s">
        <v>461</v>
      </c>
      <c r="Q42" t="s">
        <v>881</v>
      </c>
    </row>
    <row r="43" spans="7:17" x14ac:dyDescent="0.25">
      <c r="G43" t="s">
        <v>76</v>
      </c>
      <c r="Q43" t="s">
        <v>882</v>
      </c>
    </row>
    <row r="44" spans="7:17" x14ac:dyDescent="0.25">
      <c r="G44" t="s">
        <v>77</v>
      </c>
      <c r="Q44" t="s">
        <v>883</v>
      </c>
    </row>
    <row r="45" spans="7:17" x14ac:dyDescent="0.25">
      <c r="G45" t="s">
        <v>78</v>
      </c>
      <c r="Q45" t="s">
        <v>884</v>
      </c>
    </row>
    <row r="46" spans="7:17" x14ac:dyDescent="0.25">
      <c r="G46" t="s">
        <v>79</v>
      </c>
      <c r="Q46" t="s">
        <v>885</v>
      </c>
    </row>
    <row r="47" spans="7:17" x14ac:dyDescent="0.25">
      <c r="G47" t="s">
        <v>80</v>
      </c>
      <c r="Q47" t="s">
        <v>886</v>
      </c>
    </row>
    <row r="48" spans="7:17" x14ac:dyDescent="0.25">
      <c r="G48" t="s">
        <v>81</v>
      </c>
      <c r="Q48" t="s">
        <v>887</v>
      </c>
    </row>
    <row r="49" spans="7:17" x14ac:dyDescent="0.25">
      <c r="G49" t="s">
        <v>82</v>
      </c>
      <c r="Q49" t="s">
        <v>888</v>
      </c>
    </row>
    <row r="50" spans="7:17" x14ac:dyDescent="0.25">
      <c r="G50" t="s">
        <v>83</v>
      </c>
      <c r="Q50" t="s">
        <v>889</v>
      </c>
    </row>
    <row r="51" spans="7:17" x14ac:dyDescent="0.25">
      <c r="G51" t="s">
        <v>84</v>
      </c>
      <c r="Q51" t="s">
        <v>890</v>
      </c>
    </row>
    <row r="52" spans="7:17" x14ac:dyDescent="0.25">
      <c r="G52" t="s">
        <v>85</v>
      </c>
      <c r="Q52" t="s">
        <v>891</v>
      </c>
    </row>
    <row r="53" spans="7:17" x14ac:dyDescent="0.25">
      <c r="G53" t="s">
        <v>86</v>
      </c>
      <c r="Q53" t="s">
        <v>892</v>
      </c>
    </row>
    <row r="54" spans="7:17" x14ac:dyDescent="0.25">
      <c r="G54" t="s">
        <v>87</v>
      </c>
      <c r="Q54" t="s">
        <v>893</v>
      </c>
    </row>
    <row r="55" spans="7:17" x14ac:dyDescent="0.25">
      <c r="G55" t="s">
        <v>88</v>
      </c>
      <c r="Q55" t="s">
        <v>894</v>
      </c>
    </row>
    <row r="56" spans="7:17" x14ac:dyDescent="0.25">
      <c r="G56" t="s">
        <v>89</v>
      </c>
      <c r="Q56" t="s">
        <v>895</v>
      </c>
    </row>
    <row r="57" spans="7:17" x14ac:dyDescent="0.25">
      <c r="G57" t="s">
        <v>90</v>
      </c>
      <c r="Q57" t="s">
        <v>896</v>
      </c>
    </row>
    <row r="58" spans="7:17" x14ac:dyDescent="0.25">
      <c r="G58" t="s">
        <v>91</v>
      </c>
      <c r="Q58" t="s">
        <v>897</v>
      </c>
    </row>
    <row r="59" spans="7:17" x14ac:dyDescent="0.25">
      <c r="G59" t="s">
        <v>92</v>
      </c>
      <c r="Q59" t="s">
        <v>898</v>
      </c>
    </row>
    <row r="60" spans="7:17" x14ac:dyDescent="0.25">
      <c r="G60" t="s">
        <v>94</v>
      </c>
      <c r="Q60" t="s">
        <v>899</v>
      </c>
    </row>
    <row r="61" spans="7:17" x14ac:dyDescent="0.25">
      <c r="G61" t="s">
        <v>462</v>
      </c>
      <c r="Q61" t="s">
        <v>900</v>
      </c>
    </row>
    <row r="62" spans="7:17" x14ac:dyDescent="0.25">
      <c r="G62" t="s">
        <v>95</v>
      </c>
      <c r="Q62" t="s">
        <v>901</v>
      </c>
    </row>
    <row r="63" spans="7:17" x14ac:dyDescent="0.25">
      <c r="G63" t="s">
        <v>96</v>
      </c>
      <c r="Q63" t="s">
        <v>902</v>
      </c>
    </row>
    <row r="64" spans="7:17" x14ac:dyDescent="0.25">
      <c r="G64" t="s">
        <v>97</v>
      </c>
      <c r="Q64" t="s">
        <v>903</v>
      </c>
    </row>
    <row r="65" spans="7:17" x14ac:dyDescent="0.25">
      <c r="G65" t="s">
        <v>98</v>
      </c>
      <c r="Q65" t="s">
        <v>904</v>
      </c>
    </row>
    <row r="66" spans="7:17" x14ac:dyDescent="0.25">
      <c r="G66" t="s">
        <v>99</v>
      </c>
      <c r="Q66" t="s">
        <v>905</v>
      </c>
    </row>
    <row r="67" spans="7:17" x14ac:dyDescent="0.25">
      <c r="G67" t="s">
        <v>100</v>
      </c>
      <c r="Q67" t="s">
        <v>906</v>
      </c>
    </row>
    <row r="68" spans="7:17" x14ac:dyDescent="0.25">
      <c r="G68" t="s">
        <v>101</v>
      </c>
      <c r="Q68" t="s">
        <v>907</v>
      </c>
    </row>
    <row r="69" spans="7:17" x14ac:dyDescent="0.25">
      <c r="Q69" t="s">
        <v>908</v>
      </c>
    </row>
    <row r="70" spans="7:17" x14ac:dyDescent="0.25">
      <c r="Q70" t="s">
        <v>909</v>
      </c>
    </row>
    <row r="71" spans="7:17" x14ac:dyDescent="0.25">
      <c r="Q71" t="s">
        <v>910</v>
      </c>
    </row>
    <row r="72" spans="7:17" x14ac:dyDescent="0.25">
      <c r="Q72" t="s">
        <v>911</v>
      </c>
    </row>
    <row r="73" spans="7:17" x14ac:dyDescent="0.25">
      <c r="Q73" t="s">
        <v>912</v>
      </c>
    </row>
    <row r="74" spans="7:17" x14ac:dyDescent="0.25">
      <c r="Q74" t="s">
        <v>913</v>
      </c>
    </row>
    <row r="75" spans="7:17" x14ac:dyDescent="0.25">
      <c r="Q75" t="s">
        <v>914</v>
      </c>
    </row>
    <row r="76" spans="7:17" x14ac:dyDescent="0.25">
      <c r="Q76" t="s">
        <v>915</v>
      </c>
    </row>
    <row r="77" spans="7:17" x14ac:dyDescent="0.25">
      <c r="Q77" t="s">
        <v>916</v>
      </c>
    </row>
    <row r="78" spans="7:17" x14ac:dyDescent="0.25">
      <c r="Q78" t="s">
        <v>917</v>
      </c>
    </row>
    <row r="79" spans="7:17" x14ac:dyDescent="0.25">
      <c r="Q79" t="s">
        <v>918</v>
      </c>
    </row>
    <row r="80" spans="7:17" x14ac:dyDescent="0.25">
      <c r="Q80" t="s">
        <v>919</v>
      </c>
    </row>
    <row r="81" spans="17:17" x14ac:dyDescent="0.25">
      <c r="Q81" t="s">
        <v>920</v>
      </c>
    </row>
    <row r="82" spans="17:17" x14ac:dyDescent="0.25">
      <c r="Q82" t="s">
        <v>921</v>
      </c>
    </row>
    <row r="83" spans="17:17" x14ac:dyDescent="0.25">
      <c r="Q83" t="s">
        <v>922</v>
      </c>
    </row>
    <row r="84" spans="17:17" x14ac:dyDescent="0.25">
      <c r="Q84" t="s">
        <v>923</v>
      </c>
    </row>
    <row r="85" spans="17:17" x14ac:dyDescent="0.25">
      <c r="Q85" t="s">
        <v>924</v>
      </c>
    </row>
    <row r="86" spans="17:17" x14ac:dyDescent="0.25">
      <c r="Q86" t="s">
        <v>925</v>
      </c>
    </row>
    <row r="87" spans="17:17" x14ac:dyDescent="0.25">
      <c r="Q87" t="s">
        <v>926</v>
      </c>
    </row>
    <row r="88" spans="17:17" x14ac:dyDescent="0.25">
      <c r="Q88" t="s">
        <v>927</v>
      </c>
    </row>
    <row r="89" spans="17:17" x14ac:dyDescent="0.25">
      <c r="Q89" t="s">
        <v>928</v>
      </c>
    </row>
    <row r="90" spans="17:17" x14ac:dyDescent="0.25">
      <c r="Q90" t="s">
        <v>929</v>
      </c>
    </row>
    <row r="91" spans="17:17" x14ac:dyDescent="0.25">
      <c r="Q91" t="s">
        <v>930</v>
      </c>
    </row>
    <row r="92" spans="17:17" x14ac:dyDescent="0.25">
      <c r="Q92" t="s">
        <v>931</v>
      </c>
    </row>
    <row r="93" spans="17:17" x14ac:dyDescent="0.25">
      <c r="Q93" t="s">
        <v>932</v>
      </c>
    </row>
    <row r="94" spans="17:17" x14ac:dyDescent="0.25">
      <c r="Q94" t="s">
        <v>933</v>
      </c>
    </row>
    <row r="95" spans="17:17" x14ac:dyDescent="0.25">
      <c r="Q95" t="s">
        <v>934</v>
      </c>
    </row>
    <row r="96" spans="17:17" x14ac:dyDescent="0.25">
      <c r="Q96" t="s">
        <v>935</v>
      </c>
    </row>
    <row r="97" spans="17:17" x14ac:dyDescent="0.25">
      <c r="Q97" t="s">
        <v>936</v>
      </c>
    </row>
    <row r="98" spans="17:17" x14ac:dyDescent="0.25">
      <c r="Q98" t="s">
        <v>937</v>
      </c>
    </row>
    <row r="99" spans="17:17" x14ac:dyDescent="0.25">
      <c r="Q99" t="s">
        <v>938</v>
      </c>
    </row>
  </sheetData>
  <sortState ref="G3:G7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G9" sqref="G9"/>
    </sheetView>
  </sheetViews>
  <sheetFormatPr defaultRowHeight="15" x14ac:dyDescent="0.25"/>
  <sheetData>
    <row r="1" spans="1:2" x14ac:dyDescent="0.25">
      <c r="A1" t="s">
        <v>296</v>
      </c>
      <c r="B1">
        <v>46</v>
      </c>
    </row>
    <row r="2" spans="1:2" x14ac:dyDescent="0.25">
      <c r="A2" t="s">
        <v>297</v>
      </c>
      <c r="B2">
        <v>2025.4</v>
      </c>
    </row>
  </sheetData>
  <sheetProtection algorithmName="SHA-512" hashValue="BAxS5W3mhBUoV/0KcneQzBBynQW+vxFKdTfuHTZfrtTAMxshGxjMbC1ZZuP66EueLae3kto2YYIFZwndOQyTNQ==" saltValue="C87VkhbMIcHrGjdYFJyD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Home</vt:lpstr>
      <vt:lpstr>H2</vt:lpstr>
      <vt:lpstr>Q1</vt:lpstr>
      <vt:lpstr>R1</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2025-03-07T22:23:39Z</dcterms:modified>
</cp:coreProperties>
</file>